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U:\商工労政課員\工業担当\3 補助金関連\綾部市ものづくり企業振興補助金\R7\交付決定\"/>
    </mc:Choice>
  </mc:AlternateContent>
  <xr:revisionPtr revIDLastSave="0" documentId="13_ncr:1_{7FDC2079-0F09-48F3-B803-BA3C054E60F8}" xr6:coauthVersionLast="47" xr6:coauthVersionMax="47" xr10:uidLastSave="{00000000-0000-0000-0000-000000000000}"/>
  <bookViews>
    <workbookView xWindow="28680" yWindow="-120" windowWidth="19440" windowHeight="15000" activeTab="2" xr2:uid="{00000000-000D-0000-FFFF-FFFF00000000}"/>
  </bookViews>
  <sheets>
    <sheet name="試験機器一覧" sheetId="4" r:id="rId1"/>
    <sheet name="写真" sheetId="3" r:id="rId2"/>
    <sheet name="中小企業" sheetId="2" r:id="rId3"/>
    <sheet name="大企業" sheetId="7" r:id="rId4"/>
  </sheets>
  <definedNames>
    <definedName name="_xlnm._FilterDatabase" localSheetId="0" hidden="1">試験機器一覧!$B$1:$I$96</definedName>
    <definedName name="_xlnm.Print_Area" localSheetId="0">試験機器一覧!$B$1:$I$96</definedName>
    <definedName name="_xlnm.Print_Area" localSheetId="1">写真!$C$10:$L$151</definedName>
    <definedName name="_xlnm.Print_Area" localSheetId="3">大企業!$A$1:$I$76</definedName>
    <definedName name="_xlnm.Print_Area" localSheetId="2">中小企業!$A$1:$I$77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7" l="1"/>
  <c r="E4" i="7"/>
  <c r="E5" i="7"/>
  <c r="E6" i="7"/>
  <c r="G6" i="7" s="1"/>
  <c r="J6" i="7" s="1"/>
  <c r="E7" i="7"/>
  <c r="E8" i="7"/>
  <c r="E9" i="7"/>
  <c r="H78" i="3"/>
  <c r="I78" i="3"/>
  <c r="J78" i="3" s="1"/>
  <c r="F44" i="4"/>
  <c r="G44" i="4"/>
  <c r="H44" i="4" s="1"/>
  <c r="F59" i="4"/>
  <c r="G59" i="4"/>
  <c r="H59" i="4"/>
  <c r="F80" i="4"/>
  <c r="G80" i="4"/>
  <c r="H80" i="4" s="1"/>
  <c r="F83" i="4"/>
  <c r="G83" i="4"/>
  <c r="H83" i="4" s="1"/>
  <c r="E23" i="7"/>
  <c r="G23" i="7" s="1"/>
  <c r="J23" i="7" s="1"/>
  <c r="G4" i="7"/>
  <c r="G5" i="7"/>
  <c r="G7" i="7"/>
  <c r="G8" i="7"/>
  <c r="G9" i="7"/>
  <c r="J9" i="7" s="1"/>
  <c r="E10" i="7"/>
  <c r="G10" i="7" s="1"/>
  <c r="F10" i="7"/>
  <c r="E11" i="7"/>
  <c r="G11" i="7" s="1"/>
  <c r="J11" i="7" s="1"/>
  <c r="F11" i="7"/>
  <c r="E12" i="7"/>
  <c r="G12" i="7" s="1"/>
  <c r="F12" i="7"/>
  <c r="E13" i="7"/>
  <c r="G13" i="7" s="1"/>
  <c r="J13" i="7" s="1"/>
  <c r="F13" i="7"/>
  <c r="E14" i="7"/>
  <c r="G14" i="7" s="1"/>
  <c r="J14" i="7" s="1"/>
  <c r="F14" i="7"/>
  <c r="E15" i="7"/>
  <c r="G15" i="7" s="1"/>
  <c r="J15" i="7" s="1"/>
  <c r="F15" i="7"/>
  <c r="E16" i="7"/>
  <c r="G16" i="7" s="1"/>
  <c r="F16" i="7"/>
  <c r="E17" i="7"/>
  <c r="G17" i="7" s="1"/>
  <c r="J17" i="7" s="1"/>
  <c r="F17" i="7"/>
  <c r="E18" i="7"/>
  <c r="G18" i="7" s="1"/>
  <c r="J18" i="7" s="1"/>
  <c r="F18" i="7"/>
  <c r="E19" i="7"/>
  <c r="G19" i="7" s="1"/>
  <c r="J19" i="7" s="1"/>
  <c r="F19" i="7"/>
  <c r="E20" i="7"/>
  <c r="G20" i="7" s="1"/>
  <c r="F20" i="7"/>
  <c r="E21" i="7"/>
  <c r="G21" i="7" s="1"/>
  <c r="J21" i="7" s="1"/>
  <c r="F21" i="7"/>
  <c r="E22" i="7"/>
  <c r="G22" i="7" s="1"/>
  <c r="J22" i="7" s="1"/>
  <c r="F22" i="7"/>
  <c r="F23" i="7"/>
  <c r="E24" i="7"/>
  <c r="G24" i="7" s="1"/>
  <c r="F24" i="7"/>
  <c r="E25" i="7"/>
  <c r="G25" i="7" s="1"/>
  <c r="J25" i="7" s="1"/>
  <c r="F25" i="7"/>
  <c r="E26" i="7"/>
  <c r="G26" i="7" s="1"/>
  <c r="J26" i="7" s="1"/>
  <c r="F26" i="7"/>
  <c r="E27" i="7"/>
  <c r="G27" i="7" s="1"/>
  <c r="J27" i="7" s="1"/>
  <c r="F27" i="7"/>
  <c r="E28" i="7"/>
  <c r="G28" i="7" s="1"/>
  <c r="F28" i="7"/>
  <c r="E29" i="7"/>
  <c r="G29" i="7" s="1"/>
  <c r="J29" i="7" s="1"/>
  <c r="F29" i="7"/>
  <c r="E30" i="7"/>
  <c r="G30" i="7" s="1"/>
  <c r="F30" i="7"/>
  <c r="E31" i="7"/>
  <c r="G31" i="7" s="1"/>
  <c r="J31" i="7" s="1"/>
  <c r="F31" i="7"/>
  <c r="E32" i="7"/>
  <c r="G32" i="7" s="1"/>
  <c r="J32" i="7" s="1"/>
  <c r="F32" i="7"/>
  <c r="G3" i="7"/>
  <c r="J3" i="7" s="1"/>
  <c r="H29" i="7" l="1"/>
  <c r="J10" i="7"/>
  <c r="H10" i="7"/>
  <c r="H25" i="7"/>
  <c r="J30" i="7"/>
  <c r="H30" i="7"/>
  <c r="H18" i="7"/>
  <c r="H21" i="7"/>
  <c r="H19" i="7"/>
  <c r="H17" i="7"/>
  <c r="H13" i="7"/>
  <c r="H23" i="7"/>
  <c r="J5" i="7"/>
  <c r="J7" i="7"/>
  <c r="H14" i="7"/>
  <c r="H26" i="7"/>
  <c r="H22" i="7"/>
  <c r="H31" i="7"/>
  <c r="H11" i="7"/>
  <c r="H16" i="7"/>
  <c r="J16" i="7"/>
  <c r="H27" i="7"/>
  <c r="J8" i="7"/>
  <c r="H24" i="7"/>
  <c r="J24" i="7"/>
  <c r="J4" i="7"/>
  <c r="H15" i="7"/>
  <c r="H20" i="7"/>
  <c r="J20" i="7"/>
  <c r="H12" i="7"/>
  <c r="J12" i="7"/>
  <c r="H28" i="7"/>
  <c r="J28" i="7"/>
  <c r="H32" i="7"/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F17" i="2" l="1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E17" i="2"/>
  <c r="G17" i="2" s="1"/>
  <c r="J17" i="2" s="1"/>
  <c r="E18" i="2"/>
  <c r="G18" i="2" s="1"/>
  <c r="J18" i="2" s="1"/>
  <c r="E19" i="2"/>
  <c r="G19" i="2" s="1"/>
  <c r="J19" i="2" s="1"/>
  <c r="E20" i="2"/>
  <c r="G20" i="2" s="1"/>
  <c r="J20" i="2" s="1"/>
  <c r="E21" i="2"/>
  <c r="G21" i="2" s="1"/>
  <c r="J21" i="2" s="1"/>
  <c r="E22" i="2"/>
  <c r="G22" i="2" s="1"/>
  <c r="J22" i="2" s="1"/>
  <c r="E23" i="2"/>
  <c r="G23" i="2" s="1"/>
  <c r="J23" i="2" s="1"/>
  <c r="E24" i="2"/>
  <c r="G24" i="2" s="1"/>
  <c r="J24" i="2" s="1"/>
  <c r="E25" i="2"/>
  <c r="G25" i="2" s="1"/>
  <c r="J25" i="2" s="1"/>
  <c r="E26" i="2"/>
  <c r="G26" i="2" s="1"/>
  <c r="J26" i="2" s="1"/>
  <c r="E27" i="2"/>
  <c r="G27" i="2" s="1"/>
  <c r="J27" i="2" s="1"/>
  <c r="E28" i="2"/>
  <c r="G28" i="2" s="1"/>
  <c r="J28" i="2" s="1"/>
  <c r="E29" i="2"/>
  <c r="G29" i="2" s="1"/>
  <c r="J29" i="2" s="1"/>
  <c r="E30" i="2"/>
  <c r="G30" i="2" s="1"/>
  <c r="J30" i="2" s="1"/>
  <c r="E31" i="2"/>
  <c r="G31" i="2" s="1"/>
  <c r="J31" i="2" s="1"/>
  <c r="E32" i="2"/>
  <c r="G32" i="2" s="1"/>
  <c r="J32" i="2" s="1"/>
  <c r="G96" i="4" l="1"/>
  <c r="H96" i="4" s="1"/>
  <c r="F96" i="4"/>
  <c r="G95" i="4"/>
  <c r="H95" i="4" s="1"/>
  <c r="F95" i="4"/>
  <c r="G94" i="4"/>
  <c r="H94" i="4" s="1"/>
  <c r="F94" i="4"/>
  <c r="G93" i="4"/>
  <c r="H93" i="4" s="1"/>
  <c r="F93" i="4"/>
  <c r="G92" i="4"/>
  <c r="H92" i="4" s="1"/>
  <c r="F92" i="4"/>
  <c r="G91" i="4"/>
  <c r="H91" i="4" s="1"/>
  <c r="F91" i="4"/>
  <c r="G90" i="4"/>
  <c r="H90" i="4" s="1"/>
  <c r="F90" i="4"/>
  <c r="G89" i="4"/>
  <c r="H89" i="4" s="1"/>
  <c r="F89" i="4"/>
  <c r="G88" i="4"/>
  <c r="H88" i="4" s="1"/>
  <c r="F88" i="4"/>
  <c r="G87" i="4"/>
  <c r="H87" i="4" s="1"/>
  <c r="F87" i="4"/>
  <c r="G86" i="4"/>
  <c r="H86" i="4" s="1"/>
  <c r="F86" i="4"/>
  <c r="G85" i="4"/>
  <c r="H85" i="4" s="1"/>
  <c r="F85" i="4"/>
  <c r="G84" i="4"/>
  <c r="H84" i="4" s="1"/>
  <c r="F84" i="4"/>
  <c r="G82" i="4"/>
  <c r="H82" i="4" s="1"/>
  <c r="F82" i="4"/>
  <c r="G81" i="4"/>
  <c r="H81" i="4" s="1"/>
  <c r="F81" i="4"/>
  <c r="G79" i="4"/>
  <c r="H79" i="4" s="1"/>
  <c r="F79" i="4"/>
  <c r="G78" i="4"/>
  <c r="H78" i="4" s="1"/>
  <c r="F78" i="4"/>
  <c r="G77" i="4"/>
  <c r="H77" i="4" s="1"/>
  <c r="F77" i="4"/>
  <c r="G76" i="4"/>
  <c r="H76" i="4" s="1"/>
  <c r="F76" i="4"/>
  <c r="G75" i="4"/>
  <c r="H75" i="4" s="1"/>
  <c r="F75" i="4"/>
  <c r="G74" i="4"/>
  <c r="H74" i="4" s="1"/>
  <c r="F74" i="4"/>
  <c r="G73" i="4"/>
  <c r="H73" i="4" s="1"/>
  <c r="F73" i="4"/>
  <c r="G72" i="4"/>
  <c r="H72" i="4" s="1"/>
  <c r="F72" i="4"/>
  <c r="G71" i="4"/>
  <c r="H71" i="4" s="1"/>
  <c r="F71" i="4"/>
  <c r="G70" i="4"/>
  <c r="H70" i="4" s="1"/>
  <c r="F70" i="4"/>
  <c r="G69" i="4"/>
  <c r="H69" i="4" s="1"/>
  <c r="F69" i="4"/>
  <c r="G68" i="4"/>
  <c r="H68" i="4" s="1"/>
  <c r="F68" i="4"/>
  <c r="G67" i="4"/>
  <c r="H67" i="4" s="1"/>
  <c r="F67" i="4"/>
  <c r="G66" i="4"/>
  <c r="F66" i="4"/>
  <c r="G65" i="4"/>
  <c r="H65" i="4" s="1"/>
  <c r="F65" i="4"/>
  <c r="G64" i="4"/>
  <c r="H64" i="4" s="1"/>
  <c r="F64" i="4"/>
  <c r="G63" i="4"/>
  <c r="F63" i="4"/>
  <c r="G62" i="4"/>
  <c r="H62" i="4" s="1"/>
  <c r="F62" i="4"/>
  <c r="G61" i="4"/>
  <c r="H61" i="4" s="1"/>
  <c r="F61" i="4"/>
  <c r="G60" i="4"/>
  <c r="H60" i="4" s="1"/>
  <c r="F60" i="4"/>
  <c r="G58" i="4"/>
  <c r="H58" i="4" s="1"/>
  <c r="F58" i="4"/>
  <c r="G57" i="4"/>
  <c r="H57" i="4" s="1"/>
  <c r="F57" i="4"/>
  <c r="G56" i="4"/>
  <c r="H56" i="4" s="1"/>
  <c r="F56" i="4"/>
  <c r="G55" i="4"/>
  <c r="H55" i="4" s="1"/>
  <c r="F55" i="4"/>
  <c r="G54" i="4"/>
  <c r="H54" i="4" s="1"/>
  <c r="F54" i="4"/>
  <c r="G53" i="4"/>
  <c r="H53" i="4" s="1"/>
  <c r="F53" i="4"/>
  <c r="G52" i="4"/>
  <c r="H52" i="4" s="1"/>
  <c r="F52" i="4"/>
  <c r="G51" i="4"/>
  <c r="F51" i="4"/>
  <c r="G50" i="4"/>
  <c r="F50" i="4"/>
  <c r="G49" i="4"/>
  <c r="H49" i="4" s="1"/>
  <c r="F49" i="4"/>
  <c r="G48" i="4"/>
  <c r="H48" i="4" s="1"/>
  <c r="F48" i="4"/>
  <c r="G47" i="4"/>
  <c r="H47" i="4" s="1"/>
  <c r="F47" i="4"/>
  <c r="G46" i="4"/>
  <c r="H46" i="4" s="1"/>
  <c r="F46" i="4"/>
  <c r="G45" i="4"/>
  <c r="H45" i="4" s="1"/>
  <c r="F45" i="4"/>
  <c r="G43" i="4"/>
  <c r="H43" i="4" s="1"/>
  <c r="F43" i="4"/>
  <c r="G42" i="4"/>
  <c r="H42" i="4" s="1"/>
  <c r="F42" i="4"/>
  <c r="G41" i="4"/>
  <c r="H41" i="4" s="1"/>
  <c r="F41" i="4"/>
  <c r="G40" i="4"/>
  <c r="H40" i="4" s="1"/>
  <c r="F40" i="4"/>
  <c r="G39" i="4"/>
  <c r="H39" i="4" s="1"/>
  <c r="F39" i="4"/>
  <c r="G38" i="4"/>
  <c r="F38" i="4"/>
  <c r="G37" i="4"/>
  <c r="H37" i="4" s="1"/>
  <c r="F37" i="4"/>
  <c r="G36" i="4"/>
  <c r="H36" i="4" s="1"/>
  <c r="F36" i="4"/>
  <c r="G35" i="4"/>
  <c r="F35" i="4"/>
  <c r="G34" i="4"/>
  <c r="H34" i="4" s="1"/>
  <c r="F34" i="4"/>
  <c r="G33" i="4"/>
  <c r="H33" i="4" s="1"/>
  <c r="F33" i="4"/>
  <c r="G32" i="4"/>
  <c r="H32" i="4" s="1"/>
  <c r="F32" i="4"/>
  <c r="G31" i="4"/>
  <c r="H31" i="4" s="1"/>
  <c r="F31" i="4"/>
  <c r="G30" i="4"/>
  <c r="H30" i="4" s="1"/>
  <c r="F30" i="4"/>
  <c r="G29" i="4"/>
  <c r="H29" i="4" s="1"/>
  <c r="F29" i="4"/>
  <c r="G28" i="4"/>
  <c r="F28" i="4"/>
  <c r="G27" i="4"/>
  <c r="H27" i="4" s="1"/>
  <c r="F27" i="4"/>
  <c r="G26" i="4"/>
  <c r="H26" i="4" s="1"/>
  <c r="F26" i="4"/>
  <c r="G25" i="4"/>
  <c r="H25" i="4" s="1"/>
  <c r="F25" i="4"/>
  <c r="G24" i="4"/>
  <c r="H24" i="4" s="1"/>
  <c r="F24" i="4"/>
  <c r="G23" i="4"/>
  <c r="H23" i="4" s="1"/>
  <c r="F23" i="4"/>
  <c r="G22" i="4"/>
  <c r="H22" i="4" s="1"/>
  <c r="F22" i="4"/>
  <c r="G21" i="4"/>
  <c r="H21" i="4" s="1"/>
  <c r="F21" i="4"/>
  <c r="G20" i="4"/>
  <c r="H20" i="4" s="1"/>
  <c r="F20" i="4"/>
  <c r="G19" i="4"/>
  <c r="H19" i="4" s="1"/>
  <c r="F19" i="4"/>
  <c r="G18" i="4"/>
  <c r="H18" i="4" s="1"/>
  <c r="F18" i="4"/>
  <c r="G17" i="4"/>
  <c r="H17" i="4" s="1"/>
  <c r="F17" i="4"/>
  <c r="G16" i="4"/>
  <c r="H16" i="4" s="1"/>
  <c r="F16" i="4"/>
  <c r="G15" i="4"/>
  <c r="H15" i="4" s="1"/>
  <c r="F15" i="4"/>
  <c r="G14" i="4"/>
  <c r="H14" i="4" s="1"/>
  <c r="F14" i="4"/>
  <c r="G13" i="4"/>
  <c r="H13" i="4" s="1"/>
  <c r="F13" i="4"/>
  <c r="G12" i="4"/>
  <c r="H12" i="4" s="1"/>
  <c r="F12" i="4"/>
  <c r="G11" i="4"/>
  <c r="H11" i="4" s="1"/>
  <c r="F11" i="4"/>
  <c r="G10" i="4"/>
  <c r="H10" i="4" s="1"/>
  <c r="F10" i="4"/>
  <c r="G9" i="4"/>
  <c r="H9" i="4" s="1"/>
  <c r="F9" i="4"/>
  <c r="G8" i="4"/>
  <c r="H8" i="4" s="1"/>
  <c r="F8" i="4"/>
  <c r="G7" i="4"/>
  <c r="H7" i="4" s="1"/>
  <c r="F7" i="4"/>
  <c r="G6" i="4"/>
  <c r="H6" i="4" s="1"/>
  <c r="F6" i="4"/>
  <c r="G5" i="4"/>
  <c r="H5" i="4" s="1"/>
  <c r="F5" i="4"/>
  <c r="G4" i="4"/>
  <c r="H4" i="4" s="1"/>
  <c r="F4" i="4"/>
  <c r="G3" i="4"/>
  <c r="H3" i="4" s="1"/>
  <c r="F3" i="4"/>
  <c r="G2" i="4"/>
  <c r="H2" i="4" s="1"/>
  <c r="F2" i="4"/>
  <c r="I151" i="3"/>
  <c r="J151" i="3" s="1"/>
  <c r="H151" i="3"/>
  <c r="I150" i="3"/>
  <c r="J150" i="3" s="1"/>
  <c r="H150" i="3"/>
  <c r="I149" i="3"/>
  <c r="J149" i="3" s="1"/>
  <c r="H149" i="3"/>
  <c r="I148" i="3"/>
  <c r="J148" i="3" s="1"/>
  <c r="H148" i="3"/>
  <c r="I147" i="3"/>
  <c r="J147" i="3" s="1"/>
  <c r="H147" i="3"/>
  <c r="I143" i="3"/>
  <c r="J143" i="3" s="1"/>
  <c r="H143" i="3"/>
  <c r="I142" i="3"/>
  <c r="J142" i="3" s="1"/>
  <c r="H142" i="3"/>
  <c r="I137" i="3"/>
  <c r="J137" i="3" s="1"/>
  <c r="H137" i="3"/>
  <c r="I135" i="3"/>
  <c r="J135" i="3" s="1"/>
  <c r="H135" i="3"/>
  <c r="I134" i="3"/>
  <c r="J134" i="3" s="1"/>
  <c r="H134" i="3"/>
  <c r="I133" i="3"/>
  <c r="J133" i="3" s="1"/>
  <c r="H133" i="3"/>
  <c r="I132" i="3"/>
  <c r="J132" i="3" s="1"/>
  <c r="H132" i="3"/>
  <c r="I130" i="3"/>
  <c r="J130" i="3" s="1"/>
  <c r="H130" i="3"/>
  <c r="I129" i="3"/>
  <c r="J129" i="3" s="1"/>
  <c r="H129" i="3"/>
  <c r="I128" i="3"/>
  <c r="J128" i="3" s="1"/>
  <c r="H128" i="3"/>
  <c r="I124" i="3"/>
  <c r="J124" i="3" s="1"/>
  <c r="H124" i="3"/>
  <c r="I123" i="3"/>
  <c r="J123" i="3" s="1"/>
  <c r="H123" i="3"/>
  <c r="I122" i="3"/>
  <c r="J122" i="3" s="1"/>
  <c r="H122" i="3"/>
  <c r="I120" i="3"/>
  <c r="J120" i="3" s="1"/>
  <c r="H120" i="3"/>
  <c r="I119" i="3"/>
  <c r="J119" i="3" s="1"/>
  <c r="H119" i="3"/>
  <c r="I118" i="3"/>
  <c r="J118" i="3" s="1"/>
  <c r="H118" i="3"/>
  <c r="I117" i="3"/>
  <c r="J117" i="3" s="1"/>
  <c r="H117" i="3"/>
  <c r="I116" i="3"/>
  <c r="J116" i="3" s="1"/>
  <c r="H116" i="3"/>
  <c r="I115" i="3"/>
  <c r="J115" i="3" s="1"/>
  <c r="H115" i="3"/>
  <c r="J114" i="3"/>
  <c r="I114" i="3"/>
  <c r="H114" i="3"/>
  <c r="I113" i="3"/>
  <c r="J113" i="3" s="1"/>
  <c r="H113" i="3"/>
  <c r="I112" i="3"/>
  <c r="J112" i="3" s="1"/>
  <c r="H112" i="3"/>
  <c r="I110" i="3"/>
  <c r="J110" i="3" s="1"/>
  <c r="H110" i="3"/>
  <c r="I109" i="3"/>
  <c r="J109" i="3" s="1"/>
  <c r="H109" i="3"/>
  <c r="I108" i="3"/>
  <c r="J108" i="3" s="1"/>
  <c r="H108" i="3"/>
  <c r="I107" i="3"/>
  <c r="J107" i="3" s="1"/>
  <c r="H107" i="3"/>
  <c r="I106" i="3"/>
  <c r="J106" i="3" s="1"/>
  <c r="H106" i="3"/>
  <c r="I105" i="3"/>
  <c r="J105" i="3" s="1"/>
  <c r="H105" i="3"/>
  <c r="I104" i="3"/>
  <c r="J104" i="3" s="1"/>
  <c r="H104" i="3"/>
  <c r="I100" i="3"/>
  <c r="J100" i="3" s="1"/>
  <c r="H100" i="3"/>
  <c r="I99" i="3"/>
  <c r="J99" i="3" s="1"/>
  <c r="H99" i="3"/>
  <c r="I97" i="3"/>
  <c r="J97" i="3" s="1"/>
  <c r="H97" i="3"/>
  <c r="I96" i="3"/>
  <c r="J96" i="3" s="1"/>
  <c r="H96" i="3"/>
  <c r="I95" i="3"/>
  <c r="J95" i="3" s="1"/>
  <c r="H95" i="3"/>
  <c r="I94" i="3"/>
  <c r="J94" i="3" s="1"/>
  <c r="H94" i="3"/>
  <c r="I93" i="3"/>
  <c r="J93" i="3" s="1"/>
  <c r="H93" i="3"/>
  <c r="I92" i="3"/>
  <c r="J92" i="3" s="1"/>
  <c r="H92" i="3"/>
  <c r="I91" i="3"/>
  <c r="J91" i="3" s="1"/>
  <c r="H91" i="3"/>
  <c r="I90" i="3"/>
  <c r="J90" i="3" s="1"/>
  <c r="H90" i="3"/>
  <c r="I89" i="3"/>
  <c r="J89" i="3" s="1"/>
  <c r="H89" i="3"/>
  <c r="I88" i="3"/>
  <c r="J88" i="3" s="1"/>
  <c r="H88" i="3"/>
  <c r="I87" i="3"/>
  <c r="J87" i="3" s="1"/>
  <c r="H87" i="3"/>
  <c r="I86" i="3"/>
  <c r="J86" i="3" s="1"/>
  <c r="H86" i="3"/>
  <c r="I82" i="3"/>
  <c r="J82" i="3" s="1"/>
  <c r="H82" i="3"/>
  <c r="I81" i="3"/>
  <c r="J81" i="3" s="1"/>
  <c r="H81" i="3"/>
  <c r="I80" i="3"/>
  <c r="J80" i="3" s="1"/>
  <c r="H80" i="3"/>
  <c r="I79" i="3"/>
  <c r="J79" i="3" s="1"/>
  <c r="H79" i="3"/>
  <c r="I77" i="3"/>
  <c r="J77" i="3" s="1"/>
  <c r="H77" i="3"/>
  <c r="I76" i="3"/>
  <c r="J76" i="3" s="1"/>
  <c r="H76" i="3"/>
  <c r="I72" i="3"/>
  <c r="J72" i="3" s="1"/>
  <c r="H72" i="3"/>
  <c r="J70" i="3"/>
  <c r="I70" i="3"/>
  <c r="H70" i="3"/>
  <c r="I69" i="3"/>
  <c r="J69" i="3" s="1"/>
  <c r="H69" i="3"/>
  <c r="I68" i="3"/>
  <c r="J68" i="3" s="1"/>
  <c r="H68" i="3"/>
  <c r="J67" i="3"/>
  <c r="I66" i="3"/>
  <c r="J66" i="3" s="1"/>
  <c r="H66" i="3"/>
  <c r="I64" i="3"/>
  <c r="J64" i="3" s="1"/>
  <c r="H64" i="3"/>
  <c r="I63" i="3"/>
  <c r="J63" i="3" s="1"/>
  <c r="H63" i="3"/>
  <c r="I62" i="3"/>
  <c r="J62" i="3" s="1"/>
  <c r="H62" i="3"/>
  <c r="I61" i="3"/>
  <c r="J61" i="3" s="1"/>
  <c r="H61" i="3"/>
  <c r="I60" i="3"/>
  <c r="J60" i="3" s="1"/>
  <c r="H60" i="3"/>
  <c r="I59" i="3"/>
  <c r="J59" i="3" s="1"/>
  <c r="H59" i="3"/>
  <c r="I58" i="3"/>
  <c r="J58" i="3" s="1"/>
  <c r="H58" i="3"/>
  <c r="I57" i="3"/>
  <c r="J57" i="3" s="1"/>
  <c r="H57" i="3"/>
  <c r="I56" i="3"/>
  <c r="J56" i="3" s="1"/>
  <c r="H56" i="3"/>
  <c r="I52" i="3"/>
  <c r="J52" i="3" s="1"/>
  <c r="H52" i="3"/>
  <c r="I51" i="3"/>
  <c r="J51" i="3" s="1"/>
  <c r="H51" i="3"/>
  <c r="I49" i="3"/>
  <c r="J49" i="3" s="1"/>
  <c r="H49" i="3"/>
  <c r="I48" i="3"/>
  <c r="J48" i="3" s="1"/>
  <c r="H48" i="3"/>
  <c r="I47" i="3"/>
  <c r="J47" i="3" s="1"/>
  <c r="H47" i="3"/>
  <c r="I46" i="3"/>
  <c r="J46" i="3" s="1"/>
  <c r="H46" i="3"/>
  <c r="I45" i="3"/>
  <c r="J45" i="3" s="1"/>
  <c r="H45" i="3"/>
  <c r="I43" i="3"/>
  <c r="J43" i="3" s="1"/>
  <c r="H43" i="3"/>
  <c r="I39" i="3"/>
  <c r="J39" i="3" s="1"/>
  <c r="H39" i="3"/>
  <c r="I37" i="3"/>
  <c r="J37" i="3" s="1"/>
  <c r="H37" i="3"/>
  <c r="I35" i="3"/>
  <c r="J35" i="3" s="1"/>
  <c r="H35" i="3"/>
  <c r="I31" i="3"/>
  <c r="J31" i="3" s="1"/>
  <c r="H31" i="3"/>
  <c r="I30" i="3"/>
  <c r="J30" i="3" s="1"/>
  <c r="H30" i="3"/>
  <c r="I29" i="3"/>
  <c r="J29" i="3" s="1"/>
  <c r="H29" i="3"/>
  <c r="I28" i="3"/>
  <c r="J28" i="3" s="1"/>
  <c r="H28" i="3"/>
  <c r="I27" i="3"/>
  <c r="J27" i="3" s="1"/>
  <c r="H27" i="3"/>
  <c r="I26" i="3"/>
  <c r="J26" i="3" s="1"/>
  <c r="H26" i="3"/>
  <c r="I25" i="3"/>
  <c r="J25" i="3" s="1"/>
  <c r="H25" i="3"/>
  <c r="I23" i="3"/>
  <c r="J23" i="3" s="1"/>
  <c r="H23" i="3"/>
  <c r="I22" i="3"/>
  <c r="J22" i="3" s="1"/>
  <c r="H22" i="3"/>
  <c r="I21" i="3"/>
  <c r="J21" i="3" s="1"/>
  <c r="H21" i="3"/>
  <c r="I20" i="3"/>
  <c r="J20" i="3" s="1"/>
  <c r="H20" i="3"/>
  <c r="I19" i="3"/>
  <c r="J19" i="3" s="1"/>
  <c r="H19" i="3"/>
  <c r="I18" i="3"/>
  <c r="J18" i="3" s="1"/>
  <c r="H18" i="3"/>
  <c r="I17" i="3"/>
  <c r="J17" i="3" s="1"/>
  <c r="H17" i="3"/>
  <c r="I16" i="3"/>
  <c r="J16" i="3" s="1"/>
  <c r="H16" i="3"/>
  <c r="F4" i="7" l="1"/>
  <c r="H4" i="7" s="1"/>
  <c r="F3" i="7"/>
  <c r="H3" i="7" s="1"/>
  <c r="F7" i="7"/>
  <c r="H7" i="7" s="1"/>
  <c r="F8" i="7"/>
  <c r="H8" i="7" s="1"/>
  <c r="F6" i="7"/>
  <c r="H6" i="7" s="1"/>
  <c r="F5" i="7"/>
  <c r="H5" i="7" s="1"/>
  <c r="F9" i="7"/>
  <c r="H9" i="7" s="1"/>
  <c r="H35" i="4"/>
  <c r="H38" i="4"/>
  <c r="G7" i="2"/>
  <c r="J7" i="2" s="1"/>
  <c r="H50" i="4"/>
  <c r="G3" i="2"/>
  <c r="J3" i="2" s="1"/>
  <c r="G5" i="2"/>
  <c r="J5" i="2" s="1"/>
  <c r="G4" i="2"/>
  <c r="J4" i="2" s="1"/>
  <c r="H66" i="4"/>
  <c r="G15" i="2"/>
  <c r="J15" i="2" s="1"/>
  <c r="G13" i="2"/>
  <c r="J13" i="2" s="1"/>
  <c r="H28" i="4"/>
  <c r="F8" i="2" s="1"/>
  <c r="G8" i="2"/>
  <c r="J8" i="2" s="1"/>
  <c r="H51" i="4"/>
  <c r="G6" i="2"/>
  <c r="J6" i="2" s="1"/>
  <c r="G10" i="2"/>
  <c r="J10" i="2" s="1"/>
  <c r="G14" i="2"/>
  <c r="J14" i="2" s="1"/>
  <c r="G12" i="2"/>
  <c r="J12" i="2" s="1"/>
  <c r="E16" i="2"/>
  <c r="G16" i="2" s="1"/>
  <c r="J16" i="2" s="1"/>
  <c r="H63" i="4"/>
  <c r="G11" i="2"/>
  <c r="J11" i="2" s="1"/>
  <c r="G9" i="2"/>
  <c r="J9" i="2" s="1"/>
  <c r="H23" i="2"/>
  <c r="H31" i="2"/>
  <c r="H22" i="2"/>
  <c r="H30" i="2"/>
  <c r="H26" i="2"/>
  <c r="D35" i="7" l="1"/>
  <c r="D36" i="7" s="1"/>
  <c r="D37" i="7" s="1"/>
  <c r="F7" i="2"/>
  <c r="H7" i="2" s="1"/>
  <c r="F6" i="2"/>
  <c r="H6" i="2" s="1"/>
  <c r="F10" i="2"/>
  <c r="H10" i="2" s="1"/>
  <c r="F14" i="2"/>
  <c r="H14" i="2" s="1"/>
  <c r="F12" i="2"/>
  <c r="H12" i="2" s="1"/>
  <c r="F16" i="2"/>
  <c r="H16" i="2" s="1"/>
  <c r="F13" i="2"/>
  <c r="H13" i="2" s="1"/>
  <c r="F15" i="2"/>
  <c r="H15" i="2" s="1"/>
  <c r="F5" i="2"/>
  <c r="H5" i="2" s="1"/>
  <c r="F3" i="2"/>
  <c r="H3" i="2" s="1"/>
  <c r="F4" i="2"/>
  <c r="H4" i="2" s="1"/>
  <c r="F9" i="2"/>
  <c r="H9" i="2" s="1"/>
  <c r="F11" i="2"/>
  <c r="H11" i="2" s="1"/>
  <c r="H27" i="2"/>
  <c r="H24" i="2"/>
  <c r="H20" i="2"/>
  <c r="H18" i="2"/>
  <c r="H29" i="2"/>
  <c r="H8" i="2"/>
  <c r="H21" i="2"/>
  <c r="H32" i="2"/>
  <c r="H25" i="2"/>
  <c r="H19" i="2"/>
  <c r="H28" i="2"/>
  <c r="H17" i="2"/>
  <c r="D35" i="2" l="1"/>
  <c r="D36" i="2" s="1"/>
  <c r="D37" i="2" s="1"/>
</calcChain>
</file>

<file path=xl/sharedStrings.xml><?xml version="1.0" encoding="utf-8"?>
<sst xmlns="http://schemas.openxmlformats.org/spreadsheetml/2006/main" count="1061" uniqueCount="501">
  <si>
    <t>領収書額</t>
    <rPh sb="0" eb="3">
      <t>リョウシュウショ</t>
    </rPh>
    <rPh sb="3" eb="4">
      <t>ガク</t>
    </rPh>
    <phoneticPr fontId="1"/>
  </si>
  <si>
    <t>試験機器</t>
    <rPh sb="0" eb="2">
      <t>シケン</t>
    </rPh>
    <rPh sb="2" eb="4">
      <t>キキ</t>
    </rPh>
    <phoneticPr fontId="1"/>
  </si>
  <si>
    <t>使用日</t>
    <rPh sb="0" eb="2">
      <t>シヨウ</t>
    </rPh>
    <rPh sb="2" eb="3">
      <t>ビ</t>
    </rPh>
    <phoneticPr fontId="1"/>
  </si>
  <si>
    <t>貸付機器一覧表</t>
    <rPh sb="0" eb="2">
      <t>カシツケ</t>
    </rPh>
    <rPh sb="2" eb="4">
      <t>キキ</t>
    </rPh>
    <rPh sb="4" eb="6">
      <t>イチラン</t>
    </rPh>
    <rPh sb="6" eb="7">
      <t>ヒョウ</t>
    </rPh>
    <phoneticPr fontId="5"/>
  </si>
  <si>
    <t>2021/3/1現在</t>
    <rPh sb="8" eb="10">
      <t>ゲンザイ</t>
    </rPh>
    <phoneticPr fontId="5"/>
  </si>
  <si>
    <t>＜精密測定検査用＞</t>
    <rPh sb="1" eb="3">
      <t>セイミツ</t>
    </rPh>
    <rPh sb="3" eb="5">
      <t>ソクテイ</t>
    </rPh>
    <rPh sb="5" eb="7">
      <t>ケンサ</t>
    </rPh>
    <rPh sb="7" eb="8">
      <t>ヨウ</t>
    </rPh>
    <phoneticPr fontId="5"/>
  </si>
  <si>
    <t>中小は2割引きで１０円未満四捨五入</t>
    <rPh sb="0" eb="2">
      <t>チュウショウ</t>
    </rPh>
    <rPh sb="4" eb="5">
      <t>ワリ</t>
    </rPh>
    <rPh sb="5" eb="6">
      <t>ビ</t>
    </rPh>
    <rPh sb="10" eb="11">
      <t>エン</t>
    </rPh>
    <rPh sb="11" eb="13">
      <t>ミマン</t>
    </rPh>
    <rPh sb="13" eb="17">
      <t>シシャゴニュウ</t>
    </rPh>
    <phoneticPr fontId="5"/>
  </si>
  <si>
    <t>機　器　名</t>
    <rPh sb="0" eb="1">
      <t>キ</t>
    </rPh>
    <rPh sb="2" eb="3">
      <t>ウツワ</t>
    </rPh>
    <rPh sb="4" eb="5">
      <t>メイ</t>
    </rPh>
    <phoneticPr fontId="5"/>
  </si>
  <si>
    <t>商 品 名</t>
    <rPh sb="0" eb="1">
      <t>ショウ</t>
    </rPh>
    <rPh sb="2" eb="3">
      <t>シナ</t>
    </rPh>
    <rPh sb="4" eb="5">
      <t>メイ</t>
    </rPh>
    <phoneticPr fontId="5"/>
  </si>
  <si>
    <t>メーカ名</t>
    <rPh sb="3" eb="4">
      <t>メイ</t>
    </rPh>
    <phoneticPr fontId="5"/>
  </si>
  <si>
    <t>仕　　　様</t>
    <rPh sb="0" eb="1">
      <t>ツコウ</t>
    </rPh>
    <rPh sb="4" eb="5">
      <t>サマ</t>
    </rPh>
    <phoneticPr fontId="5"/>
  </si>
  <si>
    <t>基本額
税込み</t>
    <rPh sb="0" eb="3">
      <t>キホンガク</t>
    </rPh>
    <rPh sb="4" eb="6">
      <t>ゼイコ</t>
    </rPh>
    <phoneticPr fontId="5"/>
  </si>
  <si>
    <t>基本額
税抜き</t>
    <rPh sb="0" eb="2">
      <t>キホン</t>
    </rPh>
    <rPh sb="2" eb="3">
      <t>ガク</t>
    </rPh>
    <rPh sb="4" eb="5">
      <t>ゼイ</t>
    </rPh>
    <rPh sb="5" eb="6">
      <t>ヌ</t>
    </rPh>
    <phoneticPr fontId="5"/>
  </si>
  <si>
    <t>中小
税込み</t>
    <rPh sb="0" eb="2">
      <t>チュウショウ</t>
    </rPh>
    <rPh sb="3" eb="5">
      <t>ゼイコ</t>
    </rPh>
    <phoneticPr fontId="5"/>
  </si>
  <si>
    <t>中小
税抜き</t>
    <rPh sb="0" eb="2">
      <t>チュウショウ</t>
    </rPh>
    <rPh sb="3" eb="4">
      <t>ゼイ</t>
    </rPh>
    <rPh sb="4" eb="5">
      <t>ヌ</t>
    </rPh>
    <phoneticPr fontId="5"/>
  </si>
  <si>
    <t>用　　途</t>
    <rPh sb="0" eb="1">
      <t>ヨウ</t>
    </rPh>
    <rPh sb="3" eb="4">
      <t>ト</t>
    </rPh>
    <phoneticPr fontId="5"/>
  </si>
  <si>
    <t>機器写真</t>
    <rPh sb="0" eb="2">
      <t>キキ</t>
    </rPh>
    <rPh sb="2" eb="4">
      <t>シャシン</t>
    </rPh>
    <phoneticPr fontId="5"/>
  </si>
  <si>
    <t>ＣＮＣ三次元測定機</t>
    <rPh sb="3" eb="6">
      <t>サンジゲン</t>
    </rPh>
    <rPh sb="6" eb="8">
      <t>ソクテイ</t>
    </rPh>
    <rPh sb="8" eb="9">
      <t>キ</t>
    </rPh>
    <phoneticPr fontId="6"/>
  </si>
  <si>
    <t>Ｃｒｙｓｔａ－Ａｐｅｘ
　　 　　　Ｃ９１６６</t>
    <phoneticPr fontId="5"/>
  </si>
  <si>
    <t>ミツトヨ</t>
    <phoneticPr fontId="5"/>
  </si>
  <si>
    <t>測定範囲：
　　　　 905×1,605×600mm
指示誤差：
　　　　（1.7＋4Ｌ/1,000）μm
　　　　　　　　　（Ｌ：測定長さ）
画像測定用プローブ付属</t>
    <phoneticPr fontId="5"/>
  </si>
  <si>
    <t>複雑形状部品の精密計測</t>
    <phoneticPr fontId="5"/>
  </si>
  <si>
    <t>表面粗さ・輪郭形状測定機</t>
    <rPh sb="0" eb="2">
      <t>ヒョウメン</t>
    </rPh>
    <rPh sb="2" eb="3">
      <t>アラ</t>
    </rPh>
    <rPh sb="5" eb="7">
      <t>リンカク</t>
    </rPh>
    <rPh sb="7" eb="9">
      <t>ケイジョウ</t>
    </rPh>
    <rPh sb="9" eb="11">
      <t>ソクテイ</t>
    </rPh>
    <rPh sb="11" eb="12">
      <t>キ</t>
    </rPh>
    <phoneticPr fontId="6"/>
  </si>
  <si>
    <t>ＳＶ－Ｃ４０００
　　　　　　ＣＮＣ</t>
    <phoneticPr fontId="5"/>
  </si>
  <si>
    <t>測定範囲：
　　　　　Ｘ 200mm、Ｙ 200mm
　　　　　Ｚ（表面粗さ） 0.8mm
　　　　　Ｚ（輪郭形状） 50mm
分解能：（輪郭形状） 
                        0.05μm</t>
    <phoneticPr fontId="5"/>
  </si>
  <si>
    <t>精密部品等の表面粗さ・輪郭形状の測定</t>
    <rPh sb="0" eb="2">
      <t>セイミツ</t>
    </rPh>
    <rPh sb="2" eb="4">
      <t>ブヒン</t>
    </rPh>
    <rPh sb="4" eb="5">
      <t>トウ</t>
    </rPh>
    <phoneticPr fontId="5"/>
  </si>
  <si>
    <t>携帯用表面粗さ計</t>
    <rPh sb="0" eb="3">
      <t>ケイタイヨウ</t>
    </rPh>
    <rPh sb="3" eb="5">
      <t>ヒョウメン</t>
    </rPh>
    <rPh sb="5" eb="6">
      <t>アラ</t>
    </rPh>
    <rPh sb="7" eb="8">
      <t>ケイ</t>
    </rPh>
    <phoneticPr fontId="5"/>
  </si>
  <si>
    <t>ＳＪ－３０１／
　　　　０.７５ｍＮ</t>
    <phoneticPr fontId="5"/>
  </si>
  <si>
    <t>測定範囲：Ｘ軸　12.5mm
　　　　　    Ｚ軸　350μm
測定力：0.75 mN</t>
    <phoneticPr fontId="5"/>
  </si>
  <si>
    <t>精密部品等の表面粗さ測定</t>
    <phoneticPr fontId="5"/>
  </si>
  <si>
    <t>レーザ顕微鏡</t>
    <rPh sb="3" eb="6">
      <t>ケンビキョウ</t>
    </rPh>
    <phoneticPr fontId="5"/>
  </si>
  <si>
    <t xml:space="preserve">ＬＥＸＴ
　　　ＯＬＳ３１００
</t>
    <phoneticPr fontId="5"/>
  </si>
  <si>
    <t>オリンパス</t>
    <phoneticPr fontId="5"/>
  </si>
  <si>
    <t>高さ測定範囲：10mm
最大試料寸法：
　　　　　　150×100×100mm
平面分解能：0.12 μm
高さ分解能：0.01μm</t>
    <phoneticPr fontId="5"/>
  </si>
  <si>
    <t>微小な表面形状等の非接触精密計測・観察</t>
    <rPh sb="5" eb="7">
      <t>ケイジョウ</t>
    </rPh>
    <rPh sb="7" eb="8">
      <t>トウ</t>
    </rPh>
    <rPh sb="9" eb="10">
      <t>ヒ</t>
    </rPh>
    <rPh sb="12" eb="14">
      <t>セイミツ</t>
    </rPh>
    <rPh sb="17" eb="19">
      <t>カンサツ</t>
    </rPh>
    <phoneticPr fontId="5"/>
  </si>
  <si>
    <t>三次元光学プロファイラー</t>
    <rPh sb="0" eb="1">
      <t>サン</t>
    </rPh>
    <rPh sb="1" eb="3">
      <t>ジゲン</t>
    </rPh>
    <rPh sb="3" eb="5">
      <t>コウガク</t>
    </rPh>
    <phoneticPr fontId="5"/>
  </si>
  <si>
    <t>ＮｅｗＶｉｅｗ８３００</t>
    <phoneticPr fontId="5"/>
  </si>
  <si>
    <t>ザイゴ</t>
    <phoneticPr fontId="5"/>
  </si>
  <si>
    <t>垂直走査低コヒーレンス干渉法
垂直分解能　0.1nm
空間分解能　0.52μm</t>
    <rPh sb="0" eb="2">
      <t>スイチョク</t>
    </rPh>
    <rPh sb="2" eb="4">
      <t>ソウサ</t>
    </rPh>
    <rPh sb="4" eb="5">
      <t>テイ</t>
    </rPh>
    <rPh sb="11" eb="13">
      <t>カンショウ</t>
    </rPh>
    <rPh sb="13" eb="14">
      <t>ホウ</t>
    </rPh>
    <rPh sb="15" eb="17">
      <t>スイチョク</t>
    </rPh>
    <rPh sb="17" eb="20">
      <t>ブンカイノウ</t>
    </rPh>
    <rPh sb="27" eb="29">
      <t>クウカン</t>
    </rPh>
    <rPh sb="29" eb="32">
      <t>ブンカイノウ</t>
    </rPh>
    <phoneticPr fontId="5"/>
  </si>
  <si>
    <t>微小な表面形状等の非接触精密計測・観察</t>
    <phoneticPr fontId="5"/>
  </si>
  <si>
    <t>真円度・円筒形状測定機</t>
    <rPh sb="0" eb="1">
      <t>シン</t>
    </rPh>
    <rPh sb="1" eb="2">
      <t>エン</t>
    </rPh>
    <rPh sb="2" eb="3">
      <t>ド</t>
    </rPh>
    <rPh sb="4" eb="6">
      <t>エントウ</t>
    </rPh>
    <rPh sb="6" eb="8">
      <t>ケイジョウ</t>
    </rPh>
    <rPh sb="8" eb="10">
      <t>ソクテイ</t>
    </rPh>
    <rPh sb="10" eb="11">
      <t>キ</t>
    </rPh>
    <phoneticPr fontId="6"/>
  </si>
  <si>
    <t>ＲＡ－Ｈ５１００
　　　　　　ＣＮＣ</t>
    <phoneticPr fontId="5"/>
  </si>
  <si>
    <t>回転精度：
　　　（0.02＋4Ｈ/10,000）μm
　　　　　　（Ｈ：測定高さ）
最大測定径： φ356mm
最大測定高さ：550mm</t>
    <phoneticPr fontId="5"/>
  </si>
  <si>
    <t>精密部品等の真円度・円筒度測定</t>
    <rPh sb="4" eb="5">
      <t>トウ</t>
    </rPh>
    <rPh sb="10" eb="12">
      <t>エントウ</t>
    </rPh>
    <rPh sb="12" eb="13">
      <t>ド</t>
    </rPh>
    <phoneticPr fontId="5"/>
  </si>
  <si>
    <t>定盤</t>
    <rPh sb="0" eb="2">
      <t>ジョウバン</t>
    </rPh>
    <phoneticPr fontId="5"/>
  </si>
  <si>
    <t>グラプレート      No.５１７－４０９</t>
    <phoneticPr fontId="5"/>
  </si>
  <si>
    <t>寸法：1,000×1,000mm　    　　　　等級：00級</t>
    <rPh sb="0" eb="2">
      <t>スンポウ</t>
    </rPh>
    <rPh sb="25" eb="27">
      <t>トウキュウ</t>
    </rPh>
    <rPh sb="30" eb="31">
      <t>キュウ</t>
    </rPh>
    <phoneticPr fontId="5"/>
  </si>
  <si>
    <t>精密測定機器の校正作業、精密部品の測定作業時の基準平面</t>
    <rPh sb="12" eb="14">
      <t>セイミツ</t>
    </rPh>
    <rPh sb="14" eb="16">
      <t>ブヒン</t>
    </rPh>
    <rPh sb="21" eb="22">
      <t>ジ</t>
    </rPh>
    <rPh sb="23" eb="25">
      <t>キジュン</t>
    </rPh>
    <rPh sb="25" eb="27">
      <t>ヘイメン</t>
    </rPh>
    <phoneticPr fontId="5"/>
  </si>
  <si>
    <t>チェックマスタ</t>
    <phoneticPr fontId="5"/>
  </si>
  <si>
    <t>ＨＭＣ－１０００Ｈ</t>
    <phoneticPr fontId="5"/>
  </si>
  <si>
    <t>測定範囲：1,000mm　　　　　　　　</t>
    <rPh sb="0" eb="2">
      <t>ソクテイ</t>
    </rPh>
    <rPh sb="2" eb="4">
      <t>ハンイ</t>
    </rPh>
    <phoneticPr fontId="5"/>
  </si>
  <si>
    <t>精密測定機器の校正</t>
    <rPh sb="4" eb="6">
      <t>キキ</t>
    </rPh>
    <phoneticPr fontId="5"/>
  </si>
  <si>
    <t>ハイトマスタ</t>
    <phoneticPr fontId="5"/>
  </si>
  <si>
    <t>ＨＭＥ－６００ＤＭ</t>
    <phoneticPr fontId="5"/>
  </si>
  <si>
    <t>測定範囲：10＜Ｈ≦610mm　　　　　　　</t>
    <rPh sb="0" eb="2">
      <t>ソクテイ</t>
    </rPh>
    <rPh sb="2" eb="4">
      <t>ハンイ</t>
    </rPh>
    <phoneticPr fontId="5"/>
  </si>
  <si>
    <t>ハイトゲージ</t>
    <phoneticPr fontId="5"/>
  </si>
  <si>
    <t>ＨＤＭ－１００Ａ　　ＨＤ－３０Ａ　　　　　ＨＳ－３０</t>
    <phoneticPr fontId="5"/>
  </si>
  <si>
    <t>最大測定長：
           1,000mm、300mm　　　　　　　　</t>
    <rPh sb="0" eb="2">
      <t>サイダイ</t>
    </rPh>
    <rPh sb="2" eb="4">
      <t>ソクテイ</t>
    </rPh>
    <rPh sb="4" eb="5">
      <t>チョウ</t>
    </rPh>
    <phoneticPr fontId="5"/>
  </si>
  <si>
    <t>精密部品等の高さ測定</t>
    <phoneticPr fontId="5"/>
  </si>
  <si>
    <t>マイクロメータ</t>
    <phoneticPr fontId="5"/>
  </si>
  <si>
    <t>ＭＤＣ－２５ＭＪ　　他</t>
    <rPh sb="10" eb="11">
      <t>タ</t>
    </rPh>
    <phoneticPr fontId="5"/>
  </si>
  <si>
    <t>測定範囲：0～800mm　　　　　　</t>
    <rPh sb="0" eb="2">
      <t>ソクテイ</t>
    </rPh>
    <rPh sb="2" eb="4">
      <t>ハンイ</t>
    </rPh>
    <phoneticPr fontId="5"/>
  </si>
  <si>
    <t>精密部品等の寸法測定</t>
    <phoneticPr fontId="5"/>
  </si>
  <si>
    <t>内測マイクロメータ</t>
    <rPh sb="0" eb="1">
      <t>ウチ</t>
    </rPh>
    <rPh sb="1" eb="2">
      <t>ハカリ</t>
    </rPh>
    <phoneticPr fontId="5"/>
  </si>
  <si>
    <t>ＨＴ－１２ＳＴ　他</t>
    <rPh sb="8" eb="9">
      <t>タ</t>
    </rPh>
    <phoneticPr fontId="5"/>
  </si>
  <si>
    <t>測定範囲：2～1,300mm　　　　　　　</t>
    <rPh sb="0" eb="2">
      <t>ソクテイ</t>
    </rPh>
    <rPh sb="2" eb="4">
      <t>ハンイ</t>
    </rPh>
    <phoneticPr fontId="5"/>
  </si>
  <si>
    <t>精密部品等の内径測定</t>
    <rPh sb="6" eb="8">
      <t>ナイケイ</t>
    </rPh>
    <phoneticPr fontId="5"/>
  </si>
  <si>
    <t>セラミックブロックセット</t>
    <phoneticPr fontId="5"/>
  </si>
  <si>
    <t>ＢＭ３－１１２－Ｋ</t>
    <phoneticPr fontId="5"/>
  </si>
  <si>
    <t>組数：112個組　　　　　　　　　　　　等級：Ｋ級</t>
    <rPh sb="0" eb="2">
      <t>クミスウ</t>
    </rPh>
    <rPh sb="6" eb="7">
      <t>コ</t>
    </rPh>
    <rPh sb="7" eb="8">
      <t>クミ</t>
    </rPh>
    <rPh sb="20" eb="22">
      <t>トウキュウ</t>
    </rPh>
    <rPh sb="24" eb="25">
      <t>キュウ</t>
    </rPh>
    <phoneticPr fontId="5"/>
  </si>
  <si>
    <t>ゲージブロックセット</t>
    <phoneticPr fontId="5"/>
  </si>
  <si>
    <t>No.６１３８０２
　　　　　　－０１３
他</t>
    <phoneticPr fontId="5"/>
  </si>
  <si>
    <t>寸法：125、150、175、200、
　　　　250、300mm
等級：Ｋ級</t>
    <phoneticPr fontId="5"/>
  </si>
  <si>
    <t>リングゲージ</t>
  </si>
  <si>
    <t>No.１７７－１４６ 他</t>
    <rPh sb="11" eb="12">
      <t>タ</t>
    </rPh>
    <phoneticPr fontId="5"/>
  </si>
  <si>
    <t>寸法：φ50、60、70、80、90、
　 　100、125、175、200、
　 　225、250、275、300mm</t>
    <phoneticPr fontId="5"/>
  </si>
  <si>
    <t>＜機械加工用＞</t>
    <rPh sb="1" eb="3">
      <t>キカイ</t>
    </rPh>
    <rPh sb="3" eb="6">
      <t>カコウヨウ</t>
    </rPh>
    <phoneticPr fontId="5"/>
  </si>
  <si>
    <t>旋盤</t>
    <rPh sb="0" eb="2">
      <t>センバン</t>
    </rPh>
    <phoneticPr fontId="6"/>
  </si>
  <si>
    <t>ＬＥＯ－８０Ａ</t>
    <phoneticPr fontId="5"/>
  </si>
  <si>
    <t>テクノワシノ</t>
    <phoneticPr fontId="5"/>
  </si>
  <si>
    <t>ベッド上の振り：  490mm
往復台上の振り：260mm
センター間距離： 800mm</t>
    <phoneticPr fontId="5"/>
  </si>
  <si>
    <t>機械部品等の切削加工</t>
    <rPh sb="0" eb="2">
      <t>キカイ</t>
    </rPh>
    <rPh sb="2" eb="4">
      <t>ブヒン</t>
    </rPh>
    <rPh sb="4" eb="5">
      <t>トウ</t>
    </rPh>
    <rPh sb="6" eb="8">
      <t>セッサク</t>
    </rPh>
    <rPh sb="8" eb="10">
      <t>カコウ</t>
    </rPh>
    <phoneticPr fontId="5"/>
  </si>
  <si>
    <t>切削工具（旋削用チップ、ドリル 等）は、機器借り受け者が持参するものとする。</t>
    <phoneticPr fontId="5"/>
  </si>
  <si>
    <t>フライス盤</t>
    <rPh sb="4" eb="5">
      <t>バン</t>
    </rPh>
    <phoneticPr fontId="6"/>
  </si>
  <si>
    <t>ＫＧＪＰ－５５</t>
    <phoneticPr fontId="5"/>
  </si>
  <si>
    <t>牧野フライス製作所</t>
    <phoneticPr fontId="5"/>
  </si>
  <si>
    <t>移動量：
　 Ｘ550　Ｙ250　Ｚ350mm
主軸回転数：
130～2,200rpm（8段切換）</t>
    <phoneticPr fontId="5"/>
  </si>
  <si>
    <t>切削工具（ドリル、エンドミル 等）は、機器借り受け者が持参するものとする。</t>
    <phoneticPr fontId="5"/>
  </si>
  <si>
    <t>小型旋盤</t>
    <rPh sb="0" eb="2">
      <t>コガタ</t>
    </rPh>
    <rPh sb="2" eb="4">
      <t>センバン</t>
    </rPh>
    <phoneticPr fontId="6"/>
  </si>
  <si>
    <t>ＥＢ－１０</t>
    <phoneticPr fontId="5"/>
  </si>
  <si>
    <t>エグロ</t>
    <phoneticPr fontId="5"/>
  </si>
  <si>
    <t>ベッド上の振り：  266mm
切削台上の振り：140mm
センター間距離： 250mm</t>
    <rPh sb="16" eb="18">
      <t>セッサク</t>
    </rPh>
    <phoneticPr fontId="5"/>
  </si>
  <si>
    <t>切削工具（旋削用工具、ドリル 等）は、機器借り受け者が持参するものとする。</t>
    <phoneticPr fontId="5"/>
  </si>
  <si>
    <t>３次元切削モデリングシステム</t>
    <rPh sb="1" eb="3">
      <t>ジゲン</t>
    </rPh>
    <rPh sb="3" eb="5">
      <t>セッサク</t>
    </rPh>
    <phoneticPr fontId="6"/>
  </si>
  <si>
    <t>ＭＤＸ－５０００Ｒ</t>
    <phoneticPr fontId="5"/>
  </si>
  <si>
    <t>モデリング アール</t>
    <phoneticPr fontId="5"/>
  </si>
  <si>
    <t>移動量：
　　   Ｘ500　Ｙ350　Ｚ250mm
主軸回転数：
       100～10,000rpm
テーパシャンク：Ｓ２０Ｔ</t>
    <phoneticPr fontId="5"/>
  </si>
  <si>
    <t>樹脂・軽金属のＮＣ切削加工</t>
    <phoneticPr fontId="5"/>
  </si>
  <si>
    <t>タッピングボール盤</t>
    <rPh sb="8" eb="9">
      <t>バン</t>
    </rPh>
    <phoneticPr fontId="5"/>
  </si>
  <si>
    <t>ＫＲＴ－３４０Ｒ</t>
    <phoneticPr fontId="5"/>
  </si>
  <si>
    <t>キラ・コーポレーション</t>
    <phoneticPr fontId="5"/>
  </si>
  <si>
    <t>タッピング能力：
　　　    M4～M10（S45C）
ドリリング能力：
　　　   φ3～φ11mm（S45C）</t>
    <phoneticPr fontId="5"/>
  </si>
  <si>
    <t>穴あけ、ネジ穴あけ</t>
    <phoneticPr fontId="5"/>
  </si>
  <si>
    <t>切削工具（ドリル、タップ 等）は、機器借り受け者が持参するものとする。</t>
    <phoneticPr fontId="5"/>
  </si>
  <si>
    <t>手動折り曲げ機</t>
    <rPh sb="0" eb="2">
      <t>シュドウ</t>
    </rPh>
    <rPh sb="2" eb="3">
      <t>オ</t>
    </rPh>
    <rPh sb="4" eb="5">
      <t>マ</t>
    </rPh>
    <rPh sb="6" eb="7">
      <t>キ</t>
    </rPh>
    <phoneticPr fontId="5"/>
  </si>
  <si>
    <t>ＬＤ－４１４</t>
    <phoneticPr fontId="5"/>
  </si>
  <si>
    <t>盛光</t>
    <phoneticPr fontId="5"/>
  </si>
  <si>
    <t>加工板厚：2.0×1,220mm   　　　　口の開き：38mm</t>
    <rPh sb="0" eb="2">
      <t>カコウ</t>
    </rPh>
    <rPh sb="2" eb="3">
      <t>イタ</t>
    </rPh>
    <rPh sb="3" eb="4">
      <t>アツ</t>
    </rPh>
    <rPh sb="23" eb="24">
      <t>クチ</t>
    </rPh>
    <rPh sb="25" eb="26">
      <t>ヒラ</t>
    </rPh>
    <phoneticPr fontId="5"/>
  </si>
  <si>
    <t>金属製板材の折り曲げ</t>
    <phoneticPr fontId="5"/>
  </si>
  <si>
    <t>鏡面ショット研磨機</t>
    <rPh sb="0" eb="2">
      <t>キョウメン</t>
    </rPh>
    <rPh sb="6" eb="8">
      <t>ケンマ</t>
    </rPh>
    <rPh sb="8" eb="9">
      <t>キ</t>
    </rPh>
    <phoneticPr fontId="5"/>
  </si>
  <si>
    <t>ＳＭＡＰⅡ型</t>
    <rPh sb="5" eb="6">
      <t>ガタ</t>
    </rPh>
    <phoneticPr fontId="5"/>
  </si>
  <si>
    <t>東洋研磨材工業</t>
    <rPh sb="0" eb="2">
      <t>トウヨウ</t>
    </rPh>
    <rPh sb="2" eb="5">
      <t>ケンマザイ</t>
    </rPh>
    <rPh sb="5" eb="7">
      <t>コウギョウ</t>
    </rPh>
    <phoneticPr fontId="5"/>
  </si>
  <si>
    <t>開口部：２６０×３５０㎜</t>
    <rPh sb="0" eb="3">
      <t>カイコウブ</t>
    </rPh>
    <phoneticPr fontId="5"/>
  </si>
  <si>
    <t>研磨材による乾式研磨</t>
    <rPh sb="0" eb="3">
      <t>ケンマザイ</t>
    </rPh>
    <rPh sb="6" eb="8">
      <t>カンシキ</t>
    </rPh>
    <rPh sb="8" eb="10">
      <t>ケンマ</t>
    </rPh>
    <phoneticPr fontId="5"/>
  </si>
  <si>
    <t>電気溶接機</t>
    <phoneticPr fontId="5"/>
  </si>
  <si>
    <t>デジタル溶接機</t>
    <rPh sb="4" eb="7">
      <t>ヨウセツキ</t>
    </rPh>
    <phoneticPr fontId="5"/>
  </si>
  <si>
    <t>松下溶接システム</t>
    <rPh sb="0" eb="2">
      <t>マツシタ</t>
    </rPh>
    <rPh sb="2" eb="4">
      <t>ヨウセツ</t>
    </rPh>
    <phoneticPr fontId="5"/>
  </si>
  <si>
    <t>溶接ヒューム回収装置付</t>
    <rPh sb="0" eb="2">
      <t>ヨウセツ</t>
    </rPh>
    <rPh sb="6" eb="8">
      <t>カイシュウ</t>
    </rPh>
    <rPh sb="8" eb="10">
      <t>ソウチ</t>
    </rPh>
    <rPh sb="10" eb="11">
      <t>ツキ</t>
    </rPh>
    <phoneticPr fontId="5"/>
  </si>
  <si>
    <t>ステンレス、鋼材の溶接</t>
    <rPh sb="6" eb="8">
      <t>コウザイ</t>
    </rPh>
    <rPh sb="9" eb="11">
      <t>ヨウセツ</t>
    </rPh>
    <phoneticPr fontId="5"/>
  </si>
  <si>
    <t>ベルト研磨機</t>
    <rPh sb="3" eb="6">
      <t>ケンマキ</t>
    </rPh>
    <phoneticPr fontId="5"/>
  </si>
  <si>
    <t>ＦＳ－２Ｎ</t>
    <phoneticPr fontId="5"/>
  </si>
  <si>
    <t>淀川電機製作所</t>
    <rPh sb="0" eb="2">
      <t>ヨドガワ</t>
    </rPh>
    <rPh sb="2" eb="4">
      <t>デンキ</t>
    </rPh>
    <rPh sb="4" eb="7">
      <t>セイサクショ</t>
    </rPh>
    <phoneticPr fontId="5"/>
  </si>
  <si>
    <t>ベルト寸法：幅１００㎜</t>
    <rPh sb="3" eb="5">
      <t>スンポウ</t>
    </rPh>
    <rPh sb="6" eb="7">
      <t>ハバ</t>
    </rPh>
    <phoneticPr fontId="5"/>
  </si>
  <si>
    <t>金属等の研削</t>
    <rPh sb="0" eb="2">
      <t>キンゾク</t>
    </rPh>
    <rPh sb="2" eb="3">
      <t>ナド</t>
    </rPh>
    <rPh sb="4" eb="6">
      <t>ケンサク</t>
    </rPh>
    <phoneticPr fontId="5"/>
  </si>
  <si>
    <t>両頭グラインダ</t>
    <rPh sb="0" eb="2">
      <t>リョウトウ</t>
    </rPh>
    <phoneticPr fontId="5"/>
  </si>
  <si>
    <t>ＦＧ－２０５Ｔ</t>
    <phoneticPr fontId="5"/>
  </si>
  <si>
    <t>砥石寸法：205φ×19㎜</t>
    <rPh sb="0" eb="2">
      <t>トイシ</t>
    </rPh>
    <rPh sb="2" eb="4">
      <t>スンポウ</t>
    </rPh>
    <phoneticPr fontId="5"/>
  </si>
  <si>
    <t>高速切断機</t>
    <rPh sb="0" eb="2">
      <t>コウソク</t>
    </rPh>
    <phoneticPr fontId="5"/>
  </si>
  <si>
    <t>ＳＫ－１</t>
    <phoneticPr fontId="5"/>
  </si>
  <si>
    <t>昭和機械工業</t>
    <rPh sb="0" eb="2">
      <t>ショウワ</t>
    </rPh>
    <rPh sb="2" eb="4">
      <t>キカイ</t>
    </rPh>
    <rPh sb="4" eb="6">
      <t>コウギョウ</t>
    </rPh>
    <phoneticPr fontId="5"/>
  </si>
  <si>
    <t>砥石：３０５φ㎜</t>
    <rPh sb="0" eb="2">
      <t>トイシ</t>
    </rPh>
    <phoneticPr fontId="5"/>
  </si>
  <si>
    <t>金属等の切断</t>
    <rPh sb="0" eb="2">
      <t>キンゾク</t>
    </rPh>
    <rPh sb="2" eb="3">
      <t>ナド</t>
    </rPh>
    <rPh sb="4" eb="6">
      <t>セツダン</t>
    </rPh>
    <phoneticPr fontId="5"/>
  </si>
  <si>
    <t>帯ノコ盤</t>
    <rPh sb="0" eb="1">
      <t>オビ</t>
    </rPh>
    <rPh sb="3" eb="4">
      <t>バン</t>
    </rPh>
    <phoneticPr fontId="5"/>
  </si>
  <si>
    <t>ＶＺ－３００</t>
    <phoneticPr fontId="5"/>
  </si>
  <si>
    <t>ワイエス工機</t>
    <phoneticPr fontId="5"/>
  </si>
  <si>
    <t>切断能力：
　高さ200mm、奥行き300mm
鋸刃速度：25～115 m/min</t>
    <phoneticPr fontId="5"/>
  </si>
  <si>
    <t>板金の切断</t>
    <phoneticPr fontId="5"/>
  </si>
  <si>
    <t>＜材料試験用＞</t>
    <rPh sb="1" eb="3">
      <t>ザイリョウ</t>
    </rPh>
    <rPh sb="3" eb="5">
      <t>シケン</t>
    </rPh>
    <rPh sb="5" eb="6">
      <t>ヨウ</t>
    </rPh>
    <phoneticPr fontId="5"/>
  </si>
  <si>
    <t>万能材料試験機　　　（２５０ｋＮ）</t>
    <rPh sb="0" eb="2">
      <t>バンノウ</t>
    </rPh>
    <rPh sb="2" eb="4">
      <t>ザイリョウ</t>
    </rPh>
    <rPh sb="4" eb="6">
      <t>シケン</t>
    </rPh>
    <rPh sb="6" eb="7">
      <t>キ</t>
    </rPh>
    <phoneticPr fontId="6"/>
  </si>
  <si>
    <t>ＡＧ－２５０ｋＮＩＳ ＭＯ</t>
    <phoneticPr fontId="5"/>
  </si>
  <si>
    <t>島津製作所</t>
    <rPh sb="0" eb="2">
      <t>シマヅ</t>
    </rPh>
    <rPh sb="2" eb="5">
      <t>セイサクショ</t>
    </rPh>
    <phoneticPr fontId="5"/>
  </si>
  <si>
    <t>最大荷重：250kN</t>
    <rPh sb="0" eb="2">
      <t>サイダイ</t>
    </rPh>
    <rPh sb="2" eb="4">
      <t>カジュウ</t>
    </rPh>
    <phoneticPr fontId="5"/>
  </si>
  <si>
    <t>材料強度試験   (引張、圧縮、曲げ、荷重)</t>
    <phoneticPr fontId="5"/>
  </si>
  <si>
    <t>万能材料試験機　　　（５ｋＮ）</t>
    <rPh sb="0" eb="2">
      <t>バンノウ</t>
    </rPh>
    <rPh sb="2" eb="4">
      <t>ザイリョウ</t>
    </rPh>
    <rPh sb="4" eb="6">
      <t>シケン</t>
    </rPh>
    <rPh sb="6" eb="7">
      <t>キ</t>
    </rPh>
    <phoneticPr fontId="6"/>
  </si>
  <si>
    <t>ＡＧ－５ｋＮＩＳ</t>
    <phoneticPr fontId="5"/>
  </si>
  <si>
    <t>最大荷重：5kN</t>
    <rPh sb="0" eb="2">
      <t>サイダイ</t>
    </rPh>
    <rPh sb="2" eb="4">
      <t>カジュウ</t>
    </rPh>
    <phoneticPr fontId="5"/>
  </si>
  <si>
    <t>ひずみゲージ式センサ・アンプユニット</t>
    <phoneticPr fontId="5"/>
  </si>
  <si>
    <t>ＬＵ－１００ＫＥ、ＬＵ－１ＴＥ、ＬＵ－１０ＴＥ、ＡＳ－１０ＨＢ、ＡＳ－１００ＨＡ、ＰＧ－１０ＫＵ、ＰＧ－１００ＫＵ、ＤＴ２０Ｄ、ＤＰＭ－７１２Ｂ</t>
    <phoneticPr fontId="5"/>
  </si>
  <si>
    <t>共和電業</t>
    <rPh sb="0" eb="2">
      <t>キョウワ</t>
    </rPh>
    <rPh sb="2" eb="4">
      <t>デンギョウ</t>
    </rPh>
    <phoneticPr fontId="5"/>
  </si>
  <si>
    <t>引張圧縮両用型ﾛｰﾄﾞｾﾙ３種､
高応答小型加速度変換器２種､
圧力変換器２種､
変位変換器､
動ひずみ測定器</t>
    <phoneticPr fontId="5"/>
  </si>
  <si>
    <t>ひずみゲージ式センサーにより、荷重・圧力・変位の物理量を測定</t>
    <rPh sb="6" eb="7">
      <t>シキ</t>
    </rPh>
    <rPh sb="15" eb="17">
      <t>カジュウ</t>
    </rPh>
    <rPh sb="18" eb="20">
      <t>アツリョク</t>
    </rPh>
    <rPh sb="21" eb="23">
      <t>ヘンイ</t>
    </rPh>
    <rPh sb="24" eb="27">
      <t>ブツリリョウ</t>
    </rPh>
    <rPh sb="28" eb="30">
      <t>ソクテイ</t>
    </rPh>
    <phoneticPr fontId="5"/>
  </si>
  <si>
    <t>ロックウェル硬さ試験機</t>
    <rPh sb="6" eb="7">
      <t>カタ</t>
    </rPh>
    <rPh sb="8" eb="11">
      <t>シケンキ</t>
    </rPh>
    <phoneticPr fontId="5"/>
  </si>
  <si>
    <t>ＡＲＫー６００</t>
    <phoneticPr fontId="5"/>
  </si>
  <si>
    <t>デジタル表示、　　　　　　　   　　　自動（負荷、保持、除荷）</t>
    <rPh sb="4" eb="6">
      <t>ヒョウジ</t>
    </rPh>
    <rPh sb="20" eb="22">
      <t>ジドウ</t>
    </rPh>
    <rPh sb="23" eb="25">
      <t>フカ</t>
    </rPh>
    <rPh sb="26" eb="28">
      <t>ホジ</t>
    </rPh>
    <rPh sb="29" eb="30">
      <t>ジョ</t>
    </rPh>
    <rPh sb="30" eb="31">
      <t>カ</t>
    </rPh>
    <phoneticPr fontId="5"/>
  </si>
  <si>
    <t>ロックウェル硬さの測定</t>
    <rPh sb="9" eb="11">
      <t>ソクテイ</t>
    </rPh>
    <phoneticPr fontId="5"/>
  </si>
  <si>
    <t xml:space="preserve">マイクロビッカース硬さ試験機  </t>
    <rPh sb="9" eb="10">
      <t>カタ</t>
    </rPh>
    <rPh sb="11" eb="14">
      <t>シケンキ</t>
    </rPh>
    <phoneticPr fontId="5"/>
  </si>
  <si>
    <t>ＦＭ－７００</t>
    <phoneticPr fontId="5"/>
  </si>
  <si>
    <t>フューチュアテック</t>
    <phoneticPr fontId="5"/>
  </si>
  <si>
    <t>試験荷重：98.07～9807mＮ、ビッカース圧子、ヌープ圧子</t>
    <rPh sb="0" eb="2">
      <t>シケン</t>
    </rPh>
    <rPh sb="2" eb="4">
      <t>カジュウ</t>
    </rPh>
    <rPh sb="23" eb="24">
      <t>アツ</t>
    </rPh>
    <rPh sb="24" eb="25">
      <t>シ</t>
    </rPh>
    <rPh sb="29" eb="30">
      <t>アツ</t>
    </rPh>
    <rPh sb="30" eb="31">
      <t>シ</t>
    </rPh>
    <phoneticPr fontId="5"/>
  </si>
  <si>
    <t>金属の微小部硬さの測定</t>
    <rPh sb="0" eb="2">
      <t>キンゾク</t>
    </rPh>
    <rPh sb="3" eb="5">
      <t>ビショウ</t>
    </rPh>
    <rPh sb="5" eb="6">
      <t>ブ</t>
    </rPh>
    <rPh sb="6" eb="7">
      <t>カタ</t>
    </rPh>
    <rPh sb="9" eb="11">
      <t>ソクテイ</t>
    </rPh>
    <phoneticPr fontId="5"/>
  </si>
  <si>
    <t>簡易携帯硬さ試験機</t>
    <rPh sb="0" eb="2">
      <t>カンイ</t>
    </rPh>
    <rPh sb="2" eb="4">
      <t>ケイタイ</t>
    </rPh>
    <rPh sb="4" eb="5">
      <t>カタ</t>
    </rPh>
    <rPh sb="6" eb="9">
      <t>シケンキ</t>
    </rPh>
    <phoneticPr fontId="5"/>
  </si>
  <si>
    <t>エコーチップ硬さ試験機</t>
    <rPh sb="6" eb="7">
      <t>カタ</t>
    </rPh>
    <rPh sb="8" eb="11">
      <t>シケンキ</t>
    </rPh>
    <phoneticPr fontId="5"/>
  </si>
  <si>
    <t>プロセク</t>
    <phoneticPr fontId="5"/>
  </si>
  <si>
    <t>ＨＬ、ＨＶ、ＨＢ、ＨＳ、ＨＲＣ、ＨＲＢ、ＨＲＡ</t>
    <phoneticPr fontId="5"/>
  </si>
  <si>
    <t>各種材料等の各種硬度測定</t>
    <rPh sb="0" eb="2">
      <t>カクシュ</t>
    </rPh>
    <rPh sb="2" eb="4">
      <t>ザイリョウ</t>
    </rPh>
    <rPh sb="4" eb="5">
      <t>ナド</t>
    </rPh>
    <rPh sb="6" eb="8">
      <t>カクシュ</t>
    </rPh>
    <rPh sb="8" eb="10">
      <t>コウド</t>
    </rPh>
    <rPh sb="10" eb="12">
      <t>ソクテイ</t>
    </rPh>
    <phoneticPr fontId="5"/>
  </si>
  <si>
    <t>反発式ポータブル硬さ試験機</t>
    <rPh sb="0" eb="2">
      <t>ハンパツ</t>
    </rPh>
    <rPh sb="2" eb="3">
      <t>シキ</t>
    </rPh>
    <rPh sb="8" eb="9">
      <t>カタ</t>
    </rPh>
    <rPh sb="10" eb="13">
      <t>シケンキ</t>
    </rPh>
    <phoneticPr fontId="5"/>
  </si>
  <si>
    <t>ＨＡＲＤＭＡＴＩＣ　　ＨＨー４１１</t>
    <phoneticPr fontId="5"/>
  </si>
  <si>
    <t>最小試験面：２２㎜φ、硬さＨＬ値を基にビッカス、ブリネル、ロックウェルＣ、ロックウェルＢ等への換算可能</t>
    <rPh sb="0" eb="2">
      <t>サイショウ</t>
    </rPh>
    <rPh sb="2" eb="4">
      <t>シケン</t>
    </rPh>
    <rPh sb="4" eb="5">
      <t>メン</t>
    </rPh>
    <rPh sb="11" eb="12">
      <t>カタ</t>
    </rPh>
    <rPh sb="15" eb="16">
      <t>チ</t>
    </rPh>
    <rPh sb="17" eb="18">
      <t>モト</t>
    </rPh>
    <rPh sb="44" eb="45">
      <t>ナド</t>
    </rPh>
    <rPh sb="47" eb="49">
      <t>カンサン</t>
    </rPh>
    <rPh sb="49" eb="51">
      <t>カノウ</t>
    </rPh>
    <phoneticPr fontId="5"/>
  </si>
  <si>
    <t>金属用硬度計</t>
    <rPh sb="0" eb="2">
      <t>キンゾク</t>
    </rPh>
    <rPh sb="2" eb="3">
      <t>ヨウ</t>
    </rPh>
    <rPh sb="3" eb="6">
      <t>コウドケイ</t>
    </rPh>
    <phoneticPr fontId="5"/>
  </si>
  <si>
    <t>マイクロフォーカスX線透視装置</t>
    <rPh sb="9" eb="11">
      <t>エックスセン</t>
    </rPh>
    <rPh sb="11" eb="13">
      <t>トウシ</t>
    </rPh>
    <rPh sb="13" eb="15">
      <t>ソウチ</t>
    </rPh>
    <phoneticPr fontId="6"/>
  </si>
  <si>
    <t>ＳＭＸ３０００
             ｍｉｃｒｏ</t>
    <phoneticPr fontId="5"/>
  </si>
  <si>
    <t>搭載可能サイズ：
　　　　　φ３００、高さ６５０㎜
搭載可能サンプル質量：
　　　　　　　　　 ２０㎏以下
Ｘ線出力：１３０ｋＶ</t>
    <phoneticPr fontId="5"/>
  </si>
  <si>
    <t>アルミダイカストなどの内部欠陥の観察・検査</t>
    <rPh sb="11" eb="13">
      <t>ナイブ</t>
    </rPh>
    <rPh sb="13" eb="15">
      <t>ケッカン</t>
    </rPh>
    <rPh sb="16" eb="18">
      <t>カンサツ</t>
    </rPh>
    <rPh sb="19" eb="21">
      <t>ケンサ</t>
    </rPh>
    <phoneticPr fontId="5"/>
  </si>
  <si>
    <t>真空定温乾燥器</t>
  </si>
  <si>
    <t>ＤＰ４３</t>
    <phoneticPr fontId="5"/>
  </si>
  <si>
    <t>ヤマト科学</t>
    <rPh sb="3" eb="5">
      <t>カガク</t>
    </rPh>
    <phoneticPr fontId="5"/>
  </si>
  <si>
    <t>温度：（室温＋10℃）～200℃
到達真空度：
　　　　6.7×10－１Torr以下
器内寸歩：
        450×450×450Ｈmm</t>
    <phoneticPr fontId="5"/>
  </si>
  <si>
    <t>各種材料の真空定温乾燥</t>
    <rPh sb="0" eb="2">
      <t>カクシュ</t>
    </rPh>
    <rPh sb="2" eb="4">
      <t>ザイリョウ</t>
    </rPh>
    <rPh sb="5" eb="7">
      <t>シンクウ</t>
    </rPh>
    <rPh sb="7" eb="8">
      <t>テイ</t>
    </rPh>
    <rPh sb="8" eb="9">
      <t>アツシ</t>
    </rPh>
    <rPh sb="9" eb="11">
      <t>カンソウ</t>
    </rPh>
    <phoneticPr fontId="5"/>
  </si>
  <si>
    <t>電気マッフル炉</t>
    <rPh sb="0" eb="2">
      <t>デンキ</t>
    </rPh>
    <rPh sb="6" eb="7">
      <t>ロ</t>
    </rPh>
    <phoneticPr fontId="5"/>
  </si>
  <si>
    <t>ＦＵＭ３３２ＰＡ</t>
    <phoneticPr fontId="5"/>
  </si>
  <si>
    <t>アドバンテック東洋</t>
    <phoneticPr fontId="5"/>
  </si>
  <si>
    <r>
      <rPr>
        <sz val="9"/>
        <rFont val="ＭＳ Ｐゴシック"/>
        <family val="3"/>
        <charset val="128"/>
      </rPr>
      <t>使用温度範囲：</t>
    </r>
    <r>
      <rPr>
        <sz val="8"/>
        <rFont val="ＭＳ Ｐゴシック"/>
        <family val="3"/>
        <charset val="128"/>
      </rPr>
      <t xml:space="preserve">400～1,300℃（常用最高温度1,200℃）
</t>
    </r>
    <r>
      <rPr>
        <sz val="9"/>
        <rFont val="ＭＳ Ｐゴシック"/>
        <family val="3"/>
        <charset val="128"/>
      </rPr>
      <t>温度分布精度：</t>
    </r>
    <r>
      <rPr>
        <sz val="8"/>
        <rFont val="ＭＳ Ｐゴシック"/>
        <family val="3"/>
        <charset val="128"/>
      </rPr>
      <t>±5℃(1,100℃)
昇華時間：約30分(常温→1,100℃)</t>
    </r>
    <phoneticPr fontId="5"/>
  </si>
  <si>
    <t>金属の焼き入れ、焼きなまし、焼成の他灰分試験、溶融点の測定</t>
    <phoneticPr fontId="5"/>
  </si>
  <si>
    <t>使用するガス等は、機器借り受け者が持参するものとする。</t>
    <rPh sb="0" eb="2">
      <t>シヨウ</t>
    </rPh>
    <rPh sb="6" eb="7">
      <t>トウ</t>
    </rPh>
    <phoneticPr fontId="5"/>
  </si>
  <si>
    <t>赤外線サーモグラフィ</t>
    <phoneticPr fontId="5"/>
  </si>
  <si>
    <t>Ｒ５００ＥＸ－Ｐｒｏ</t>
    <phoneticPr fontId="5"/>
  </si>
  <si>
    <t>日本アビオニクス</t>
    <phoneticPr fontId="5"/>
  </si>
  <si>
    <t>測定範囲　-40～2000℃
温度精度　±1℃(20～30℃)
1280×960画素(超解像モード)
　640×480画素(通常モード)
２倍望遠レンズ付き
ＰＣリアルタイム転送(30Hz)</t>
    <phoneticPr fontId="5"/>
  </si>
  <si>
    <t>物体の表面温度分布状況の測定</t>
    <phoneticPr fontId="5"/>
  </si>
  <si>
    <t>ＦＦＴアナライザー</t>
    <phoneticPr fontId="5"/>
  </si>
  <si>
    <t>ＥＤＸ－２０００Ａ</t>
    <phoneticPr fontId="5"/>
  </si>
  <si>
    <t>最高サンプリング周波数：
　　200kHz
　　　（16CH同時ｻﾝﾌﾟﾘﾝｸﾞ時）
周波数応答解析
トラッキング解析</t>
    <phoneticPr fontId="5"/>
  </si>
  <si>
    <t>各種装置の機械振動・回転振動等の測定・周波数解析</t>
    <phoneticPr fontId="5"/>
  </si>
  <si>
    <t>振動計</t>
    <rPh sb="0" eb="2">
      <t>シンドウ</t>
    </rPh>
    <rPh sb="2" eb="3">
      <t>ケイ</t>
    </rPh>
    <phoneticPr fontId="6"/>
  </si>
  <si>
    <t xml:space="preserve">ＶＭ－８２
（ピックアップ：
　　　ＰＶ－５７Ａ）
</t>
    <phoneticPr fontId="5"/>
  </si>
  <si>
    <t>リオン</t>
    <phoneticPr fontId="5"/>
  </si>
  <si>
    <t>測定範囲
加速度： 0.002～20G（1Hz～5ｋHz）  速度： 0.3～1,000mm/s（3Hz～1ｋHz）　変位： 0.02～100mm（3～500Hz）</t>
    <phoneticPr fontId="5"/>
  </si>
  <si>
    <t>機械の振動状態の測定</t>
    <rPh sb="0" eb="2">
      <t>キカイ</t>
    </rPh>
    <rPh sb="3" eb="5">
      <t>シンドウ</t>
    </rPh>
    <rPh sb="5" eb="7">
      <t>ジョウタイ</t>
    </rPh>
    <rPh sb="8" eb="10">
      <t>ソクテイ</t>
    </rPh>
    <phoneticPr fontId="5"/>
  </si>
  <si>
    <t>乾電池等消耗品は、機器借り受け者が持参するものとする。</t>
    <phoneticPr fontId="5"/>
  </si>
  <si>
    <t>機械振動周波数分析システム</t>
    <rPh sb="0" eb="2">
      <t>キカイ</t>
    </rPh>
    <rPh sb="2" eb="4">
      <t>シンドウ</t>
    </rPh>
    <rPh sb="4" eb="7">
      <t>シュウハスウ</t>
    </rPh>
    <rPh sb="7" eb="9">
      <t>ブンセキ</t>
    </rPh>
    <phoneticPr fontId="6"/>
  </si>
  <si>
    <t>ＥＤＸ－２００Ａ－１</t>
    <phoneticPr fontId="5"/>
  </si>
  <si>
    <t>共和電業</t>
    <phoneticPr fontId="5"/>
  </si>
  <si>
    <t>測定チャンネル数：最大8Ch
サンプリング周波数：１Hz～100ｋHz
ＦＦＴ解析</t>
    <rPh sb="7" eb="8">
      <t>スウ</t>
    </rPh>
    <rPh sb="9" eb="11">
      <t>サイダイ</t>
    </rPh>
    <rPh sb="21" eb="24">
      <t>シュウハスウ</t>
    </rPh>
    <rPh sb="39" eb="41">
      <t>カイセキ</t>
    </rPh>
    <phoneticPr fontId="5"/>
  </si>
  <si>
    <t>インパルスハンマーによる固有値解析</t>
    <rPh sb="12" eb="15">
      <t>コユウチ</t>
    </rPh>
    <rPh sb="15" eb="17">
      <t>カイセキ</t>
    </rPh>
    <phoneticPr fontId="5"/>
  </si>
  <si>
    <t>＜電気試験用＞</t>
    <rPh sb="1" eb="3">
      <t>デンキ</t>
    </rPh>
    <rPh sb="3" eb="5">
      <t>シケン</t>
    </rPh>
    <rPh sb="5" eb="6">
      <t>ヨウ</t>
    </rPh>
    <phoneticPr fontId="5"/>
  </si>
  <si>
    <t>シンクロスコープ　　　　　（ＤＬ９０４０）</t>
    <phoneticPr fontId="5"/>
  </si>
  <si>
    <t>ＤＬ９０４０</t>
    <phoneticPr fontId="5"/>
  </si>
  <si>
    <t>横河電機</t>
    <phoneticPr fontId="5"/>
  </si>
  <si>
    <t>周波数帯域：500MHz
最高サンプルレート：5G/s
メモリ長：2.5MW
入力数：4ch</t>
    <phoneticPr fontId="5"/>
  </si>
  <si>
    <t>電気信号の波形観測・記録</t>
    <rPh sb="5" eb="7">
      <t>ハケイ</t>
    </rPh>
    <rPh sb="7" eb="9">
      <t>カンソク</t>
    </rPh>
    <rPh sb="10" eb="12">
      <t>キロク</t>
    </rPh>
    <phoneticPr fontId="5"/>
  </si>
  <si>
    <t>データレコーダー</t>
    <phoneticPr fontId="5"/>
  </si>
  <si>
    <t>ＬＸ－１０</t>
    <phoneticPr fontId="5"/>
  </si>
  <si>
    <t>ティアック</t>
    <phoneticPr fontId="5"/>
  </si>
  <si>
    <t>記録可能周波数：
　　　　　　　　　   DC～40ｋHz
入力：8ｃｈ、出力：8ｃｈ</t>
    <phoneticPr fontId="5"/>
  </si>
  <si>
    <t>電気信号の記録およびその再生</t>
    <phoneticPr fontId="5"/>
  </si>
  <si>
    <t>PICマイコンデバッガ</t>
  </si>
  <si>
    <t>ＭＰＬＡＢ ＩＣＤ ２</t>
    <phoneticPr fontId="5"/>
  </si>
  <si>
    <t>マイクロチップ</t>
  </si>
  <si>
    <t>フラッシュ型PIC用</t>
  </si>
  <si>
    <t>PICマイコンのデバッギング及びプログラムライター</t>
  </si>
  <si>
    <t>ファンクションジェネレータ</t>
  </si>
  <si>
    <t>ＳＧ－４１０５</t>
    <phoneticPr fontId="5"/>
  </si>
  <si>
    <t>岩通計測</t>
  </si>
  <si>
    <t>出力可能波形・周波数
　正弦波、方形波：
                10mHz～15MHz
　三角波、パルス波、ランプ波：
               10mHz～100KHz</t>
    <phoneticPr fontId="5"/>
  </si>
  <si>
    <t>さまざまな周波数と波形をもった電気信号の生成</t>
  </si>
  <si>
    <t>ユニバーサルカウンタ</t>
  </si>
  <si>
    <t>ＳＣ－７２０６</t>
    <phoneticPr fontId="5"/>
  </si>
  <si>
    <t>測定周波数範囲：10mHz～2GHz(カップリングAC)</t>
  </si>
  <si>
    <t>電気信号の周波数測定</t>
  </si>
  <si>
    <t>直流安定化電源装置</t>
  </si>
  <si>
    <t>ＰＡＮ３５－５Ａ</t>
    <phoneticPr fontId="5"/>
  </si>
  <si>
    <t>菊水電子工業</t>
  </si>
  <si>
    <t>出力電圧：0～35V
出力電流：0～5A</t>
    <phoneticPr fontId="5"/>
  </si>
  <si>
    <t>定電圧・定電流の直流電源装置</t>
    <rPh sb="12" eb="14">
      <t>ソウチ</t>
    </rPh>
    <phoneticPr fontId="5"/>
  </si>
  <si>
    <t>ＥＭＣ測定システム</t>
    <phoneticPr fontId="5"/>
  </si>
  <si>
    <t>ＧＴＥＭ７５０</t>
    <phoneticPr fontId="5"/>
  </si>
  <si>
    <t>シャフナー</t>
  </si>
  <si>
    <t xml:space="preserve">供試体最大サイズ：
　　　　62cm×62cm×49cm
放射エミッション測定：
　　　　　　30MHz～3GHz
放射イミュニティ試験：
　　　　　　80MHz～1GHz
伝導イミュニティ試験：
　　　　　　150KHz～80MHz
雑音端子電圧測定：
　　　　　　150KHz～30MHz
静電気試験 </t>
    <phoneticPr fontId="5"/>
  </si>
  <si>
    <t>GTEMセルを用いたエミッション測定、イミュニティ試験</t>
    <rPh sb="7" eb="8">
      <t>モチ</t>
    </rPh>
    <rPh sb="25" eb="27">
      <t>シケン</t>
    </rPh>
    <phoneticPr fontId="5"/>
  </si>
  <si>
    <t>＜顕微鏡及び試料作製装置＞</t>
    <rPh sb="1" eb="4">
      <t>ケンビキョウ</t>
    </rPh>
    <rPh sb="4" eb="5">
      <t>オヨ</t>
    </rPh>
    <rPh sb="6" eb="8">
      <t>シリョウ</t>
    </rPh>
    <rPh sb="8" eb="10">
      <t>サクセイ</t>
    </rPh>
    <rPh sb="10" eb="12">
      <t>ソウチ</t>
    </rPh>
    <phoneticPr fontId="5"/>
  </si>
  <si>
    <t>コンタミネーション解析システム</t>
    <rPh sb="9" eb="11">
      <t>カイセキ</t>
    </rPh>
    <phoneticPr fontId="5"/>
  </si>
  <si>
    <t>RH-2000-PC</t>
    <phoneticPr fontId="5"/>
  </si>
  <si>
    <t>ハイロックス</t>
    <phoneticPr fontId="5"/>
  </si>
  <si>
    <t>倍　率：35～2,500倍
コンタミネーション解析機能
(ISO16232、NAS1638及びVDA2015 に準拠した洗浄度評価)
ろ過装置付き
自動テーブル(50×50mm )</t>
    <rPh sb="12" eb="13">
      <t>バイ</t>
    </rPh>
    <phoneticPr fontId="5"/>
  </si>
  <si>
    <t>油分中に含まれる異物の大きさ・カウント</t>
    <rPh sb="0" eb="2">
      <t>ユブン</t>
    </rPh>
    <rPh sb="2" eb="3">
      <t>チュウ</t>
    </rPh>
    <rPh sb="4" eb="5">
      <t>フク</t>
    </rPh>
    <rPh sb="8" eb="10">
      <t>イブツ</t>
    </rPh>
    <rPh sb="11" eb="12">
      <t>オオ</t>
    </rPh>
    <phoneticPr fontId="5"/>
  </si>
  <si>
    <r>
      <t xml:space="preserve">走査電子顕微鏡
</t>
    </r>
    <r>
      <rPr>
        <sz val="6"/>
        <rFont val="ＭＳ Ｐゴシック"/>
        <family val="3"/>
        <charset val="128"/>
      </rPr>
      <t>（JSM-IT-300HR/LA）</t>
    </r>
    <r>
      <rPr>
        <sz val="9"/>
        <rFont val="ＭＳ Ｐゴシック"/>
        <family val="3"/>
        <charset val="128"/>
      </rPr>
      <t xml:space="preserve">
（観察のみ）</t>
    </r>
    <rPh sb="27" eb="29">
      <t>カンサツ</t>
    </rPh>
    <phoneticPr fontId="5"/>
  </si>
  <si>
    <t>JSM-IT300HR　及びJED-2300　Analysis　Station　Plus　</t>
    <rPh sb="12" eb="13">
      <t>オヨ</t>
    </rPh>
    <phoneticPr fontId="5"/>
  </si>
  <si>
    <t>日本電子</t>
    <rPh sb="0" eb="2">
      <t>ニホン</t>
    </rPh>
    <rPh sb="2" eb="4">
      <t>デンシ</t>
    </rPh>
    <phoneticPr fontId="5"/>
  </si>
  <si>
    <t xml:space="preserve">分解能　
1.5nm(高真空モード30kV)
1.8nm(低真空モード15kV)
倍率　5～600,000倍
検出元素　Ｂｅ～Ｕ　定性・定量分析 元素マッピング機能付き
試料ステージX:125,Y:100,Z:80mm
傾斜:-10～90度回転:360度
</t>
    <rPh sb="11" eb="14">
      <t>コウシンクウ</t>
    </rPh>
    <phoneticPr fontId="5"/>
  </si>
  <si>
    <t>各種試料の表面観察</t>
    <phoneticPr fontId="5"/>
  </si>
  <si>
    <r>
      <t xml:space="preserve">走査電子顕微鏡
</t>
    </r>
    <r>
      <rPr>
        <sz val="6"/>
        <rFont val="ＭＳ Ｐゴシック"/>
        <family val="3"/>
        <charset val="128"/>
      </rPr>
      <t>（JSM-IT-300HR/LA）</t>
    </r>
    <r>
      <rPr>
        <sz val="9"/>
        <rFont val="ＭＳ Ｐゴシック"/>
        <family val="3"/>
        <charset val="128"/>
      </rPr>
      <t xml:space="preserve">
（観察+元素分析）</t>
    </r>
    <rPh sb="27" eb="29">
      <t>カンサツ</t>
    </rPh>
    <rPh sb="30" eb="32">
      <t>ゲンソ</t>
    </rPh>
    <rPh sb="32" eb="34">
      <t>ブンセキ</t>
    </rPh>
    <phoneticPr fontId="5"/>
  </si>
  <si>
    <t>各種試料の表面観察及び元素分析</t>
    <phoneticPr fontId="5"/>
  </si>
  <si>
    <r>
      <t xml:space="preserve">走査電子顕微鏡
</t>
    </r>
    <r>
      <rPr>
        <sz val="6"/>
        <rFont val="ＭＳ Ｐゴシック"/>
        <family val="3"/>
        <charset val="128"/>
      </rPr>
      <t>（JSM-IT-300HR/LA）</t>
    </r>
    <r>
      <rPr>
        <sz val="9"/>
        <rFont val="ＭＳ Ｐゴシック"/>
        <family val="3"/>
        <charset val="128"/>
      </rPr>
      <t xml:space="preserve">
（観察＋結晶方位分析）</t>
    </r>
    <rPh sb="27" eb="29">
      <t>カンサツ</t>
    </rPh>
    <rPh sb="30" eb="32">
      <t>ケッショウ</t>
    </rPh>
    <rPh sb="32" eb="34">
      <t>ホウイ</t>
    </rPh>
    <rPh sb="34" eb="36">
      <t>ブンセキ</t>
    </rPh>
    <phoneticPr fontId="5"/>
  </si>
  <si>
    <t>各種試料の表面観察及び結晶方位分析</t>
    <rPh sb="11" eb="13">
      <t>ケッショウ</t>
    </rPh>
    <rPh sb="13" eb="15">
      <t>ホウイ</t>
    </rPh>
    <rPh sb="15" eb="17">
      <t>ブンセキ</t>
    </rPh>
    <phoneticPr fontId="5"/>
  </si>
  <si>
    <r>
      <t xml:space="preserve">走査電子顕微鏡
</t>
    </r>
    <r>
      <rPr>
        <sz val="6"/>
        <rFont val="ＭＳ Ｐゴシック"/>
        <family val="3"/>
        <charset val="128"/>
      </rPr>
      <t>（JSM-IT-300HR/LA）</t>
    </r>
    <r>
      <rPr>
        <sz val="9"/>
        <rFont val="ＭＳ Ｐゴシック"/>
        <family val="3"/>
        <charset val="128"/>
      </rPr>
      <t xml:space="preserve">
（観察＋元素分析＋結晶方位分析）</t>
    </r>
    <rPh sb="27" eb="29">
      <t>カンサツ</t>
    </rPh>
    <rPh sb="30" eb="32">
      <t>ゲンソ</t>
    </rPh>
    <rPh sb="32" eb="34">
      <t>ブンセキ</t>
    </rPh>
    <rPh sb="35" eb="37">
      <t>ケッショウ</t>
    </rPh>
    <rPh sb="37" eb="39">
      <t>ホウイ</t>
    </rPh>
    <rPh sb="39" eb="41">
      <t>ブンセキ</t>
    </rPh>
    <phoneticPr fontId="5"/>
  </si>
  <si>
    <t>各種試料の表面観察、元素分析及び結晶方位分析</t>
    <rPh sb="14" eb="15">
      <t>オヨ</t>
    </rPh>
    <rPh sb="16" eb="18">
      <t>ケッショウ</t>
    </rPh>
    <rPh sb="18" eb="20">
      <t>ホウイ</t>
    </rPh>
    <rPh sb="20" eb="22">
      <t>ブンセキ</t>
    </rPh>
    <phoneticPr fontId="5"/>
  </si>
  <si>
    <t>走査電子顕微鏡
（観察のみ）</t>
    <rPh sb="9" eb="11">
      <t>カンサツ</t>
    </rPh>
    <phoneticPr fontId="5"/>
  </si>
  <si>
    <t>ＪＳＭ－６３９０ＬＡ</t>
    <phoneticPr fontId="5"/>
  </si>
  <si>
    <t>分解能［高真空モード］：3.0nm（二次電子像、30ｋV）
分解能［低真空モード］：4.0nm（反射電子像、30ｋＶ）
倍率：5～300,000倍 
加速電圧：0.5～30ｋV
エネルギー分散形Ｘ線分析 検出元素：Ｂ～Ｕ</t>
    <rPh sb="0" eb="3">
      <t>ブンカイノウ</t>
    </rPh>
    <rPh sb="18" eb="20">
      <t>ニジ</t>
    </rPh>
    <rPh sb="20" eb="22">
      <t>デンシ</t>
    </rPh>
    <rPh sb="22" eb="23">
      <t>ゾウ</t>
    </rPh>
    <rPh sb="30" eb="33">
      <t>ブンカイノウ</t>
    </rPh>
    <rPh sb="48" eb="50">
      <t>ハンシャ</t>
    </rPh>
    <rPh sb="50" eb="52">
      <t>デンシ</t>
    </rPh>
    <rPh sb="52" eb="53">
      <t>ゾウ</t>
    </rPh>
    <phoneticPr fontId="5"/>
  </si>
  <si>
    <t>走査電子顕微鏡
（観察＋元素分析）</t>
    <rPh sb="9" eb="11">
      <t>カンサツ</t>
    </rPh>
    <rPh sb="12" eb="14">
      <t>ゲンソ</t>
    </rPh>
    <rPh sb="14" eb="16">
      <t>ブンセキ</t>
    </rPh>
    <phoneticPr fontId="5"/>
  </si>
  <si>
    <t>デジタルマイクロスコープ</t>
  </si>
  <si>
    <t>ＫＨ７７００</t>
    <phoneticPr fontId="5"/>
  </si>
  <si>
    <t>倍　率：6～3,500倍
斜観察：25･35･45･55度　　　　　　　　　　</t>
    <rPh sb="0" eb="1">
      <t>バイ</t>
    </rPh>
    <rPh sb="2" eb="3">
      <t>リツ</t>
    </rPh>
    <rPh sb="11" eb="12">
      <t>バイ</t>
    </rPh>
    <rPh sb="13" eb="14">
      <t>ナナ</t>
    </rPh>
    <rPh sb="14" eb="16">
      <t>カンサツ</t>
    </rPh>
    <rPh sb="28" eb="29">
      <t>ド</t>
    </rPh>
    <phoneticPr fontId="5"/>
  </si>
  <si>
    <t>工業部品・材料の拡大観察・解析</t>
    <rPh sb="0" eb="2">
      <t>コウギョウ</t>
    </rPh>
    <rPh sb="2" eb="4">
      <t>ブヒン</t>
    </rPh>
    <rPh sb="5" eb="7">
      <t>ザイリョウ</t>
    </rPh>
    <rPh sb="8" eb="10">
      <t>カクダイ</t>
    </rPh>
    <rPh sb="10" eb="12">
      <t>カンサツ</t>
    </rPh>
    <rPh sb="13" eb="15">
      <t>カイセキ</t>
    </rPh>
    <phoneticPr fontId="5"/>
  </si>
  <si>
    <t>金属顕微鏡</t>
    <rPh sb="0" eb="2">
      <t>キンゾク</t>
    </rPh>
    <rPh sb="2" eb="5">
      <t>ケンビキョウ</t>
    </rPh>
    <phoneticPr fontId="5"/>
  </si>
  <si>
    <t>ＴＭＥ２００ＢＤ</t>
    <phoneticPr fontId="5"/>
  </si>
  <si>
    <t>ニコン</t>
    <phoneticPr fontId="5"/>
  </si>
  <si>
    <t>倍率：50、100、200、500、1000　　明視野、暗視野、簡易偏光観察</t>
    <rPh sb="0" eb="2">
      <t>バイリツ</t>
    </rPh>
    <rPh sb="24" eb="25">
      <t>メイ</t>
    </rPh>
    <rPh sb="25" eb="27">
      <t>シヤ</t>
    </rPh>
    <rPh sb="28" eb="29">
      <t>アン</t>
    </rPh>
    <rPh sb="29" eb="31">
      <t>シヤ</t>
    </rPh>
    <rPh sb="32" eb="34">
      <t>カンイ</t>
    </rPh>
    <rPh sb="34" eb="36">
      <t>ヘンコウ</t>
    </rPh>
    <rPh sb="36" eb="38">
      <t>カンサツ</t>
    </rPh>
    <phoneticPr fontId="5"/>
  </si>
  <si>
    <t>金属組織の観察</t>
    <rPh sb="0" eb="2">
      <t>キンゾク</t>
    </rPh>
    <rPh sb="2" eb="4">
      <t>ソシキ</t>
    </rPh>
    <rPh sb="5" eb="7">
      <t>カンサツ</t>
    </rPh>
    <phoneticPr fontId="5"/>
  </si>
  <si>
    <t>実体顕微鏡</t>
    <rPh sb="0" eb="2">
      <t>ジッタイ</t>
    </rPh>
    <rPh sb="2" eb="5">
      <t>ケンビキョウ</t>
    </rPh>
    <phoneticPr fontId="5"/>
  </si>
  <si>
    <t>ＳＭＺ１０００</t>
    <phoneticPr fontId="5"/>
  </si>
  <si>
    <t>総合倍率：４～４０倍</t>
    <rPh sb="0" eb="2">
      <t>ソウゴウ</t>
    </rPh>
    <rPh sb="2" eb="4">
      <t>バイリツ</t>
    </rPh>
    <rPh sb="9" eb="10">
      <t>バイ</t>
    </rPh>
    <phoneticPr fontId="5"/>
  </si>
  <si>
    <t>部品等の拡大観察</t>
    <rPh sb="0" eb="2">
      <t>ブヒン</t>
    </rPh>
    <rPh sb="2" eb="3">
      <t>ナド</t>
    </rPh>
    <rPh sb="4" eb="6">
      <t>カクダイ</t>
    </rPh>
    <rPh sb="6" eb="8">
      <t>カンサツ</t>
    </rPh>
    <phoneticPr fontId="5"/>
  </si>
  <si>
    <t>蛍光顕微鏡</t>
    <rPh sb="0" eb="2">
      <t>ケイコウ</t>
    </rPh>
    <rPh sb="2" eb="5">
      <t>ケンビキョウ</t>
    </rPh>
    <phoneticPr fontId="5"/>
  </si>
  <si>
    <t>ＢＸ５１</t>
    <phoneticPr fontId="5"/>
  </si>
  <si>
    <t>ＵＶ、Ｂ、Ｇ励起
　　　　　（100W、水銀ﾗﾝﾌﾟ）
対物レンズ：
　　10×, 20×, 40×, 100×</t>
    <phoneticPr fontId="5"/>
  </si>
  <si>
    <t>蛍光試料の観察</t>
    <rPh sb="0" eb="2">
      <t>ケイコウ</t>
    </rPh>
    <rPh sb="2" eb="4">
      <t>シリョウ</t>
    </rPh>
    <rPh sb="5" eb="7">
      <t>カンサツ</t>
    </rPh>
    <phoneticPr fontId="5"/>
  </si>
  <si>
    <t>クロスセクション
ポリッシャ</t>
    <phoneticPr fontId="5"/>
  </si>
  <si>
    <t>IB-19530CP</t>
    <phoneticPr fontId="5"/>
  </si>
  <si>
    <t>イオン加速電圧 2～8kV
ミリングスピード500μm/h　
自動スイング機能(±30°)
試料サイズ(最大11mm(幅)×10mm(長さ)×2mm(厚さ))
CCDカメラによる試料位置合わせ</t>
    <phoneticPr fontId="5"/>
  </si>
  <si>
    <t>イオンビームを用いた試料面の作製</t>
    <rPh sb="12" eb="13">
      <t>メン</t>
    </rPh>
    <rPh sb="14" eb="16">
      <t>サクセイ</t>
    </rPh>
    <phoneticPr fontId="5"/>
  </si>
  <si>
    <t>金相試料作製装置</t>
    <rPh sb="4" eb="6">
      <t>サクセイ</t>
    </rPh>
    <rPh sb="6" eb="8">
      <t>ソウチ</t>
    </rPh>
    <phoneticPr fontId="5"/>
  </si>
  <si>
    <t>ラボプレス１､　　　テグラポール21､　テグラフォース３､テグラドーザ１､　ディスコトム６</t>
    <phoneticPr fontId="5"/>
  </si>
  <si>
    <t>丸本ストルアス</t>
    <rPh sb="0" eb="2">
      <t>マルモト</t>
    </rPh>
    <phoneticPr fontId="5"/>
  </si>
  <si>
    <t>精密試料切断機、試料埋込機、半自動研磨機</t>
    <rPh sb="0" eb="2">
      <t>セイミツ</t>
    </rPh>
    <rPh sb="2" eb="4">
      <t>シリョウ</t>
    </rPh>
    <rPh sb="4" eb="7">
      <t>セツダンキ</t>
    </rPh>
    <rPh sb="8" eb="10">
      <t>シリョウ</t>
    </rPh>
    <rPh sb="10" eb="12">
      <t>ウメコミ</t>
    </rPh>
    <rPh sb="12" eb="13">
      <t>キ</t>
    </rPh>
    <rPh sb="14" eb="15">
      <t>ハン</t>
    </rPh>
    <rPh sb="15" eb="17">
      <t>ジドウ</t>
    </rPh>
    <rPh sb="17" eb="20">
      <t>ケンマキ</t>
    </rPh>
    <phoneticPr fontId="5"/>
  </si>
  <si>
    <t>金相試料の作製</t>
    <rPh sb="0" eb="1">
      <t>キン</t>
    </rPh>
    <rPh sb="1" eb="2">
      <t>ソウ</t>
    </rPh>
    <rPh sb="2" eb="4">
      <t>シリョウ</t>
    </rPh>
    <rPh sb="5" eb="7">
      <t>サクセイ</t>
    </rPh>
    <phoneticPr fontId="5"/>
  </si>
  <si>
    <t>クライオミル</t>
    <phoneticPr fontId="5"/>
  </si>
  <si>
    <t>CryoMill</t>
    <phoneticPr fontId="5"/>
  </si>
  <si>
    <t>ヴァーダー・サイエンティフィック</t>
    <phoneticPr fontId="5"/>
  </si>
  <si>
    <t>粉砕方法：衝撃力, 摩擦力
試料投入サイズ：8 mm以下
投入試料量：最大20 ml
粉砕時間(通常) 10 分 / 4 分 (冷却 / 粉砕)
粉砕モード：乾式、湿式、凍結
粉砕セット材質：ステンレス鋼</t>
    <phoneticPr fontId="5"/>
  </si>
  <si>
    <t>試料の粉砕</t>
    <rPh sb="0" eb="2">
      <t>シリョウ</t>
    </rPh>
    <rPh sb="3" eb="5">
      <t>フンサイ</t>
    </rPh>
    <phoneticPr fontId="5"/>
  </si>
  <si>
    <t>＜分析用＞</t>
    <rPh sb="1" eb="3">
      <t>ブンセキ</t>
    </rPh>
    <rPh sb="3" eb="4">
      <t>ヨウ</t>
    </rPh>
    <phoneticPr fontId="5"/>
  </si>
  <si>
    <t>蛍光X線分析装置</t>
    <rPh sb="0" eb="2">
      <t>ケイコウ</t>
    </rPh>
    <rPh sb="3" eb="4">
      <t>セン</t>
    </rPh>
    <rPh sb="4" eb="6">
      <t>ブンセキ</t>
    </rPh>
    <rPh sb="6" eb="8">
      <t>ソウチ</t>
    </rPh>
    <phoneticPr fontId="5"/>
  </si>
  <si>
    <t>ＥＤＸ－７０００</t>
    <phoneticPr fontId="5"/>
  </si>
  <si>
    <t>検出元素　Ｎａ～Ｕ
Ｘ線照射径　0.3，1，3，5，10mm　下方照射
CCDカメラによる試料画像観察機能有
液体(大気環境のみ）及び粉体用容器付き</t>
    <phoneticPr fontId="5"/>
  </si>
  <si>
    <t>各種試料中に含まれる元素分析（定性・定量）</t>
    <rPh sb="0" eb="2">
      <t>カクシュ</t>
    </rPh>
    <rPh sb="2" eb="4">
      <t>シリョウ</t>
    </rPh>
    <rPh sb="4" eb="5">
      <t>チュウ</t>
    </rPh>
    <rPh sb="6" eb="7">
      <t>フク</t>
    </rPh>
    <rPh sb="10" eb="12">
      <t>ゲンソ</t>
    </rPh>
    <rPh sb="12" eb="14">
      <t>ブンセキ</t>
    </rPh>
    <rPh sb="15" eb="17">
      <t>テイセイ</t>
    </rPh>
    <rPh sb="18" eb="20">
      <t>テイリョウ</t>
    </rPh>
    <phoneticPr fontId="5"/>
  </si>
  <si>
    <t>スパーク放電発光分析装置</t>
    <rPh sb="4" eb="6">
      <t>ホウデン</t>
    </rPh>
    <rPh sb="6" eb="8">
      <t>ハッコウ</t>
    </rPh>
    <rPh sb="8" eb="10">
      <t>ブンセキ</t>
    </rPh>
    <rPh sb="10" eb="12">
      <t>ソウチ</t>
    </rPh>
    <phoneticPr fontId="5"/>
  </si>
  <si>
    <t>ＰＤＡ－７０００</t>
    <phoneticPr fontId="5"/>
  </si>
  <si>
    <r>
      <t>検出元素及び測定範囲　
Ｃ(0.003～4.0%),Ｓｉ(0.002～4.0%),Ｓ(0.001～0.1%),Ｐ(0.001～0.5%),Ｍｎ(0.002～2.0%)　他　</t>
    </r>
    <r>
      <rPr>
        <sz val="6"/>
        <rFont val="ＭＳ Ｐゴシック"/>
        <family val="3"/>
        <charset val="128"/>
      </rPr>
      <t>※括弧内は含有率</t>
    </r>
    <r>
      <rPr>
        <sz val="9"/>
        <rFont val="ＭＳ Ｐゴシック"/>
        <family val="3"/>
        <charset val="128"/>
      </rPr>
      <t xml:space="preserve">
測定サイズ　φ12mm～</t>
    </r>
    <rPh sb="0" eb="2">
      <t>ケンシュツ</t>
    </rPh>
    <phoneticPr fontId="5"/>
  </si>
  <si>
    <t>鋳鉄、鉄鋼材料中の元素分析(定性・定量)</t>
    <phoneticPr fontId="5"/>
  </si>
  <si>
    <t>X線回折装置Ⅱ</t>
    <rPh sb="1" eb="2">
      <t>セン</t>
    </rPh>
    <rPh sb="2" eb="4">
      <t>カイセツ</t>
    </rPh>
    <rPh sb="4" eb="6">
      <t>ソウチ</t>
    </rPh>
    <phoneticPr fontId="6"/>
  </si>
  <si>
    <t>ＸＲＤ－６１００</t>
    <phoneticPr fontId="5"/>
  </si>
  <si>
    <t>最大測定角範囲：-3～150°（2θ）最小送り幅：0.002°（θ，2θ）繊維選択配向測定可能
カウンターモノクロメーター装備</t>
    <rPh sb="0" eb="2">
      <t>サイダイ</t>
    </rPh>
    <rPh sb="2" eb="4">
      <t>ソクテイ</t>
    </rPh>
    <rPh sb="4" eb="5">
      <t>カク</t>
    </rPh>
    <rPh sb="5" eb="7">
      <t>ハンイ</t>
    </rPh>
    <rPh sb="19" eb="21">
      <t>サイショウ</t>
    </rPh>
    <rPh sb="21" eb="22">
      <t>オク</t>
    </rPh>
    <rPh sb="23" eb="24">
      <t>ハバ</t>
    </rPh>
    <rPh sb="37" eb="39">
      <t>センイ</t>
    </rPh>
    <rPh sb="39" eb="41">
      <t>センタク</t>
    </rPh>
    <rPh sb="41" eb="42">
      <t>ハイ</t>
    </rPh>
    <rPh sb="42" eb="43">
      <t>コウ</t>
    </rPh>
    <rPh sb="43" eb="45">
      <t>ソクテイ</t>
    </rPh>
    <rPh sb="45" eb="47">
      <t>カノウ</t>
    </rPh>
    <rPh sb="61" eb="63">
      <t>ソウビ</t>
    </rPh>
    <phoneticPr fontId="5"/>
  </si>
  <si>
    <t>各種工業材料の結晶構造の解析</t>
    <rPh sb="0" eb="2">
      <t>カクシュ</t>
    </rPh>
    <rPh sb="2" eb="4">
      <t>コウギョウ</t>
    </rPh>
    <rPh sb="4" eb="6">
      <t>ザイリョウ</t>
    </rPh>
    <rPh sb="7" eb="9">
      <t>ケッショウ</t>
    </rPh>
    <rPh sb="9" eb="11">
      <t>コウゾウ</t>
    </rPh>
    <rPh sb="12" eb="14">
      <t>カイセキ</t>
    </rPh>
    <phoneticPr fontId="5"/>
  </si>
  <si>
    <t>フーリエ変換赤外分光光度計                （赤外顕微鏡付）</t>
    <rPh sb="10" eb="12">
      <t>コウド</t>
    </rPh>
    <rPh sb="12" eb="13">
      <t>ケイ</t>
    </rPh>
    <rPh sb="30" eb="32">
      <t>セキガイ</t>
    </rPh>
    <rPh sb="32" eb="35">
      <t>ケンビキョウ</t>
    </rPh>
    <phoneticPr fontId="6"/>
  </si>
  <si>
    <t>ＩＲＰｒｅｓｔｉｇｅ－２１  ＡＩＭ－８８００</t>
  </si>
  <si>
    <t>ビームスプリッタ：Ｇｅ蒸着膜ＫＢｒ、検出器：DLATGS検出器、波数範囲：7800～350、分解能：0.5㎝ｰ1、オートアパーチャ、など</t>
    <rPh sb="11" eb="13">
      <t>ジョウチャク</t>
    </rPh>
    <rPh sb="13" eb="14">
      <t>マク</t>
    </rPh>
    <rPh sb="18" eb="21">
      <t>ケンシュツキ</t>
    </rPh>
    <rPh sb="28" eb="31">
      <t>ケンシュツキ</t>
    </rPh>
    <rPh sb="32" eb="33">
      <t>ハ</t>
    </rPh>
    <rPh sb="33" eb="34">
      <t>スウ</t>
    </rPh>
    <rPh sb="34" eb="36">
      <t>ハンイ</t>
    </rPh>
    <rPh sb="46" eb="49">
      <t>ブンカイノウ</t>
    </rPh>
    <phoneticPr fontId="5"/>
  </si>
  <si>
    <t>主に有機物の同定と定量</t>
    <rPh sb="0" eb="1">
      <t>オモ</t>
    </rPh>
    <rPh sb="2" eb="5">
      <t>ユウキブツ</t>
    </rPh>
    <rPh sb="6" eb="8">
      <t>ドウテイ</t>
    </rPh>
    <rPh sb="9" eb="11">
      <t>テイリョウ</t>
    </rPh>
    <phoneticPr fontId="5"/>
  </si>
  <si>
    <t>紫外・可視分光光度計</t>
    <rPh sb="0" eb="2">
      <t>シガイ</t>
    </rPh>
    <rPh sb="3" eb="5">
      <t>カシ</t>
    </rPh>
    <rPh sb="5" eb="7">
      <t>ブンコウ</t>
    </rPh>
    <rPh sb="7" eb="10">
      <t>コウドケイ</t>
    </rPh>
    <phoneticPr fontId="5"/>
  </si>
  <si>
    <t>Ｖ-６３０</t>
  </si>
  <si>
    <t>日本分光</t>
    <rPh sb="0" eb="2">
      <t>ニホン</t>
    </rPh>
    <rPh sb="2" eb="4">
      <t>ブンコウ</t>
    </rPh>
    <phoneticPr fontId="5"/>
  </si>
  <si>
    <t>ダブルビーム方式　　　   　　　　　波長範囲：190～1100nm　　　    　スペクトルバンド幅：1.5nm　　　  　測定モード：Abs、%T</t>
    <rPh sb="6" eb="8">
      <t>ホウシキ</t>
    </rPh>
    <rPh sb="19" eb="21">
      <t>ハチョウ</t>
    </rPh>
    <rPh sb="21" eb="23">
      <t>ハンイ</t>
    </rPh>
    <rPh sb="50" eb="51">
      <t>ハバ</t>
    </rPh>
    <rPh sb="63" eb="65">
      <t>ソクテイ</t>
    </rPh>
    <phoneticPr fontId="5"/>
  </si>
  <si>
    <t>各種材料の紫外・可視スペクトル測定</t>
    <rPh sb="0" eb="2">
      <t>カクシュ</t>
    </rPh>
    <rPh sb="2" eb="4">
      <t>ザイリョウ</t>
    </rPh>
    <rPh sb="5" eb="7">
      <t>シガイ</t>
    </rPh>
    <rPh sb="8" eb="10">
      <t>カシ</t>
    </rPh>
    <rPh sb="15" eb="17">
      <t>ソクテイ</t>
    </rPh>
    <phoneticPr fontId="5"/>
  </si>
  <si>
    <t>分光色差計</t>
    <rPh sb="0" eb="2">
      <t>ブンコウ</t>
    </rPh>
    <rPh sb="2" eb="3">
      <t>シキ</t>
    </rPh>
    <rPh sb="3" eb="4">
      <t>サ</t>
    </rPh>
    <rPh sb="4" eb="5">
      <t>ケイ</t>
    </rPh>
    <phoneticPr fontId="5"/>
  </si>
  <si>
    <t>ＮＦ－３３３</t>
  </si>
  <si>
    <t>日本電色工業</t>
    <rPh sb="0" eb="2">
      <t>ニホン</t>
    </rPh>
    <rPh sb="2" eb="3">
      <t>デン</t>
    </rPh>
    <rPh sb="3" eb="4">
      <t>ショク</t>
    </rPh>
    <rPh sb="4" eb="6">
      <t>コウギョウ</t>
    </rPh>
    <phoneticPr fontId="5"/>
  </si>
  <si>
    <t>分光反射測定範囲：
　　　　　　　　　　400～700nm
表色系：L＊A＊B＊系他</t>
  </si>
  <si>
    <t>各種材料の表面色の測定</t>
    <rPh sb="0" eb="2">
      <t>カクシュ</t>
    </rPh>
    <rPh sb="2" eb="4">
      <t>ザイリョウ</t>
    </rPh>
    <rPh sb="5" eb="7">
      <t>ヒョウメン</t>
    </rPh>
    <rPh sb="7" eb="8">
      <t>ショク</t>
    </rPh>
    <rPh sb="9" eb="11">
      <t>ソクテイ</t>
    </rPh>
    <phoneticPr fontId="5"/>
  </si>
  <si>
    <t>分光蛍光光度計</t>
    <rPh sb="0" eb="2">
      <t>ブンコウ</t>
    </rPh>
    <rPh sb="2" eb="4">
      <t>ケイコウ</t>
    </rPh>
    <rPh sb="4" eb="6">
      <t>コウド</t>
    </rPh>
    <rPh sb="6" eb="7">
      <t>ケイ</t>
    </rPh>
    <phoneticPr fontId="6"/>
  </si>
  <si>
    <t>Ｆ－７０００</t>
  </si>
  <si>
    <t>日立ハイテクノロジーズ</t>
    <rPh sb="0" eb="2">
      <t>ヒタチ</t>
    </rPh>
    <phoneticPr fontId="5"/>
  </si>
  <si>
    <t>測定波長範囲：200～750ｎｍ及び０次光、分解：１ｎｍ、温度調整機能付きシングルホルダ</t>
    <rPh sb="0" eb="2">
      <t>ソクテイ</t>
    </rPh>
    <rPh sb="2" eb="4">
      <t>ハチョウ</t>
    </rPh>
    <rPh sb="4" eb="6">
      <t>ハンイ</t>
    </rPh>
    <rPh sb="16" eb="17">
      <t>オヨ</t>
    </rPh>
    <rPh sb="19" eb="20">
      <t>ジ</t>
    </rPh>
    <rPh sb="20" eb="21">
      <t>コウ</t>
    </rPh>
    <rPh sb="22" eb="24">
      <t>ブンカイ</t>
    </rPh>
    <rPh sb="29" eb="31">
      <t>オンド</t>
    </rPh>
    <rPh sb="31" eb="33">
      <t>チョウセイ</t>
    </rPh>
    <rPh sb="33" eb="35">
      <t>キノウ</t>
    </rPh>
    <rPh sb="35" eb="36">
      <t>ツ</t>
    </rPh>
    <phoneticPr fontId="5"/>
  </si>
  <si>
    <t>蛍光、りん光の測定によるスペクトル分析、定量分析</t>
    <rPh sb="0" eb="2">
      <t>ケイコウ</t>
    </rPh>
    <rPh sb="5" eb="6">
      <t>コウ</t>
    </rPh>
    <rPh sb="7" eb="9">
      <t>ソクテイ</t>
    </rPh>
    <rPh sb="17" eb="19">
      <t>ブンセキ</t>
    </rPh>
    <rPh sb="20" eb="22">
      <t>テイリョウ</t>
    </rPh>
    <rPh sb="22" eb="24">
      <t>ブンセキ</t>
    </rPh>
    <phoneticPr fontId="5"/>
  </si>
  <si>
    <t>ガスクロマトグラフ質量分析装置（GCMS-QP2020NX）（オプションなし）</t>
    <phoneticPr fontId="5"/>
  </si>
  <si>
    <t>GCMS-QP2020NX
EGA/PY-3030D
HS-20Trap</t>
    <phoneticPr fontId="5"/>
  </si>
  <si>
    <t>GC-MS
イオン化方式：ＥＩ
質量範囲：m/z1.5～1,090
最大スキャン速度：20,000u/秒
液体オートサンプラー最大試料数：150
パイロライザー
温度制御範囲：室温＋10～1050℃
温度安定性：±0.1℃以内
インターフェイス温度：40～45０℃
オートサンプラー最大試料数：48
ヘッドスペースサンプラー
試料導入方式：サンプルループ及びトラップ
最大試料数：90
バイアルサイズ：20mL、10mL
攪拌：5段階
保温温度：室温＋10～300℃
トラップ冷却温度：-30～80℃
トラップ加熱温度：0～350℃
ダイレクトインジェクション
温度設定範囲：室温～500℃</t>
  </si>
  <si>
    <t>有機化合物の定性及び定量分析</t>
    <rPh sb="0" eb="2">
      <t>ユウキ</t>
    </rPh>
    <rPh sb="2" eb="4">
      <t>カゴウ</t>
    </rPh>
    <rPh sb="4" eb="5">
      <t>ブツ</t>
    </rPh>
    <rPh sb="6" eb="8">
      <t>テイセイ</t>
    </rPh>
    <rPh sb="8" eb="9">
      <t>オヨ</t>
    </rPh>
    <rPh sb="10" eb="12">
      <t>テイリョウ</t>
    </rPh>
    <rPh sb="12" eb="14">
      <t>ブンセキ</t>
    </rPh>
    <phoneticPr fontId="5"/>
  </si>
  <si>
    <t>ガスクロマトグラフ質量分析装置（GCMS-QP2020NX）（パイロライザー）</t>
    <phoneticPr fontId="5"/>
  </si>
  <si>
    <t>ガスクロマトグラフ質量分析装置（GCMS-QP2020NX）（ヘッドスペースサンプラー）</t>
    <phoneticPr fontId="5"/>
  </si>
  <si>
    <t>ガスクロマトグラフ質量分析装置（GCMS-QP2020NX）（ダイレクトインジェクション）</t>
    <phoneticPr fontId="5"/>
  </si>
  <si>
    <t>液体クロマトグラフ</t>
    <rPh sb="0" eb="2">
      <t>エキタイ</t>
    </rPh>
    <phoneticPr fontId="5"/>
  </si>
  <si>
    <t>Ｐｒｏｍｉｎｅｎｃｅ</t>
  </si>
  <si>
    <t>低圧グラジエントタイプ　　　    　　検出器：紫外可視光、蛍光、屈折</t>
    <rPh sb="0" eb="2">
      <t>テイアツ</t>
    </rPh>
    <rPh sb="20" eb="23">
      <t>ケンシュツキ</t>
    </rPh>
    <rPh sb="24" eb="26">
      <t>シガイ</t>
    </rPh>
    <rPh sb="26" eb="29">
      <t>カシコウ</t>
    </rPh>
    <rPh sb="30" eb="32">
      <t>ケイコウ</t>
    </rPh>
    <rPh sb="33" eb="35">
      <t>クッセツ</t>
    </rPh>
    <phoneticPr fontId="5"/>
  </si>
  <si>
    <t>アミノ酸分析装置</t>
    <rPh sb="3" eb="4">
      <t>サン</t>
    </rPh>
    <rPh sb="4" eb="6">
      <t>ブンセキ</t>
    </rPh>
    <rPh sb="6" eb="8">
      <t>ソウチ</t>
    </rPh>
    <phoneticPr fontId="6"/>
  </si>
  <si>
    <t>Ｌ－８９００</t>
  </si>
  <si>
    <t>カラム：陽イオン交換カラム　　　　反応試薬：ニンヒドリン　　　　　　　　検出波長：570nm, 440nm</t>
    <rPh sb="4" eb="5">
      <t>ヨウ</t>
    </rPh>
    <rPh sb="8" eb="10">
      <t>コウカン</t>
    </rPh>
    <rPh sb="17" eb="19">
      <t>ハンノウ</t>
    </rPh>
    <rPh sb="19" eb="21">
      <t>シヤク</t>
    </rPh>
    <rPh sb="36" eb="38">
      <t>ケンシュツ</t>
    </rPh>
    <rPh sb="38" eb="40">
      <t>ハチョウ</t>
    </rPh>
    <phoneticPr fontId="5"/>
  </si>
  <si>
    <t>アミノ酸の分析</t>
    <rPh sb="3" eb="4">
      <t>サン</t>
    </rPh>
    <rPh sb="5" eb="7">
      <t>ブンセキ</t>
    </rPh>
    <phoneticPr fontId="5"/>
  </si>
  <si>
    <t>示差走査熱量測定装置　</t>
    <rPh sb="0" eb="1">
      <t>シメス</t>
    </rPh>
    <rPh sb="1" eb="2">
      <t>サ</t>
    </rPh>
    <rPh sb="2" eb="4">
      <t>ソウサ</t>
    </rPh>
    <rPh sb="4" eb="6">
      <t>ネツリョウ</t>
    </rPh>
    <rPh sb="6" eb="8">
      <t>ソクテイ</t>
    </rPh>
    <rPh sb="8" eb="10">
      <t>ソウチ</t>
    </rPh>
    <phoneticPr fontId="5"/>
  </si>
  <si>
    <t>ＤＳＣ－６０Ａ</t>
  </si>
  <si>
    <t>島津製作所</t>
  </si>
  <si>
    <t>測定温度：
 　　　　温度プログラム可能
液体窒素非使用時：
　　　　　　 　25～600℃
液体窒素使用時：
　　　　　　　-130～500℃</t>
    <phoneticPr fontId="5"/>
  </si>
  <si>
    <t>材料のDSC測定</t>
    <rPh sb="0" eb="2">
      <t>ザイリョウ</t>
    </rPh>
    <rPh sb="6" eb="8">
      <t>ソクテイ</t>
    </rPh>
    <phoneticPr fontId="5"/>
  </si>
  <si>
    <t>細管式レオメータ</t>
    <rPh sb="0" eb="2">
      <t>サイカン</t>
    </rPh>
    <rPh sb="2" eb="3">
      <t>シキ</t>
    </rPh>
    <phoneticPr fontId="5"/>
  </si>
  <si>
    <t>ＣＦＴ－５００Ｄ</t>
  </si>
  <si>
    <t>分銅による
             定試験力押出し式
試験圧力：
             0.4903～49.03MPa
試験温度：
            (室温＋20)～400℃</t>
    <phoneticPr fontId="5"/>
  </si>
  <si>
    <t>樹脂等材料の流動性評価</t>
    <rPh sb="0" eb="2">
      <t>ジュシ</t>
    </rPh>
    <rPh sb="2" eb="3">
      <t>トウ</t>
    </rPh>
    <rPh sb="3" eb="5">
      <t>ザイリョウ</t>
    </rPh>
    <rPh sb="6" eb="9">
      <t>リュウドウセイ</t>
    </rPh>
    <rPh sb="9" eb="11">
      <t>ヒョウカ</t>
    </rPh>
    <phoneticPr fontId="5"/>
  </si>
  <si>
    <t>レーザ回折式粒度分布測定装置 　　　　　　　　　　</t>
    <rPh sb="3" eb="5">
      <t>カイセツ</t>
    </rPh>
    <rPh sb="5" eb="6">
      <t>シキ</t>
    </rPh>
    <rPh sb="6" eb="8">
      <t>リュウド</t>
    </rPh>
    <rPh sb="8" eb="10">
      <t>ブンプ</t>
    </rPh>
    <rPh sb="10" eb="12">
      <t>ソクテイ</t>
    </rPh>
    <rPh sb="12" eb="14">
      <t>ソウチ</t>
    </rPh>
    <phoneticPr fontId="5"/>
  </si>
  <si>
    <t>ＳＡＬＤ－２２００</t>
  </si>
  <si>
    <t>ﾚｰｻﾞ回折散乱法　　　　　　　　　　測定範囲：0.03～1000μm                    　　　　　　　　　　　　　　　　　　　　有機溶媒使用可能</t>
    <rPh sb="4" eb="6">
      <t>カイセツ</t>
    </rPh>
    <rPh sb="6" eb="8">
      <t>サンラン</t>
    </rPh>
    <rPh sb="8" eb="9">
      <t>ホウ</t>
    </rPh>
    <rPh sb="19" eb="21">
      <t>ソクテイ</t>
    </rPh>
    <rPh sb="21" eb="23">
      <t>ハンイ</t>
    </rPh>
    <rPh sb="75" eb="77">
      <t>ユウキ</t>
    </rPh>
    <rPh sb="77" eb="79">
      <t>ヨウバイ</t>
    </rPh>
    <rPh sb="79" eb="81">
      <t>シヨウ</t>
    </rPh>
    <rPh sb="81" eb="83">
      <t>カノウ</t>
    </rPh>
    <phoneticPr fontId="5"/>
  </si>
  <si>
    <t>粉体の粒度測定</t>
    <rPh sb="0" eb="2">
      <t>フンタイ</t>
    </rPh>
    <rPh sb="3" eb="4">
      <t>リュウ</t>
    </rPh>
    <rPh sb="4" eb="5">
      <t>ド</t>
    </rPh>
    <rPh sb="5" eb="7">
      <t>ソクテイ</t>
    </rPh>
    <phoneticPr fontId="5"/>
  </si>
  <si>
    <t>微量水分計</t>
    <rPh sb="0" eb="2">
      <t>ビリョウ</t>
    </rPh>
    <rPh sb="2" eb="4">
      <t>スイブン</t>
    </rPh>
    <rPh sb="4" eb="5">
      <t>ケイ</t>
    </rPh>
    <phoneticPr fontId="5"/>
  </si>
  <si>
    <t>ＣＡ－２１</t>
  </si>
  <si>
    <t>ダイアインスツルメンツ</t>
  </si>
  <si>
    <t>カールフィッシャー電量滴定法</t>
    <rPh sb="9" eb="10">
      <t>デン</t>
    </rPh>
    <rPh sb="10" eb="11">
      <t>リョウ</t>
    </rPh>
    <rPh sb="11" eb="12">
      <t>テキ</t>
    </rPh>
    <rPh sb="12" eb="13">
      <t>テイ</t>
    </rPh>
    <rPh sb="13" eb="14">
      <t>ホウ</t>
    </rPh>
    <phoneticPr fontId="5"/>
  </si>
  <si>
    <t>溶液中の水分濃度測定</t>
    <rPh sb="0" eb="2">
      <t>ヨウエキ</t>
    </rPh>
    <rPh sb="2" eb="3">
      <t>チュウ</t>
    </rPh>
    <rPh sb="4" eb="6">
      <t>スイブン</t>
    </rPh>
    <rPh sb="6" eb="8">
      <t>ノウド</t>
    </rPh>
    <rPh sb="8" eb="10">
      <t>ソクテイ</t>
    </rPh>
    <phoneticPr fontId="5"/>
  </si>
  <si>
    <t>脈波計</t>
    <rPh sb="0" eb="1">
      <t>ミャク</t>
    </rPh>
    <rPh sb="1" eb="2">
      <t>ナミ</t>
    </rPh>
    <rPh sb="2" eb="3">
      <t>ケイ</t>
    </rPh>
    <phoneticPr fontId="5"/>
  </si>
  <si>
    <t>ＡＰＧ－１０００</t>
  </si>
  <si>
    <t>ＡＣＩ　Ｍｅｄｉｃａｌ</t>
  </si>
  <si>
    <t>バイアス圧：
　　6mmHg(1～5mmHg可変）
センシングカフ：
　　27.5cm、30ｃｍ、20ｃｍ
　　　　　　　　　　　　（前腕用）</t>
  </si>
  <si>
    <t>静脈流の定量的評価</t>
    <rPh sb="0" eb="2">
      <t>ジョウミャク</t>
    </rPh>
    <rPh sb="2" eb="3">
      <t>リュウ</t>
    </rPh>
    <rPh sb="4" eb="7">
      <t>テイリョウテキ</t>
    </rPh>
    <rPh sb="7" eb="9">
      <t>ヒョウカ</t>
    </rPh>
    <phoneticPr fontId="5"/>
  </si>
  <si>
    <t>有機合成用ドラフトチャンバー</t>
    <rPh sb="0" eb="2">
      <t>ユウキ</t>
    </rPh>
    <rPh sb="2" eb="5">
      <t>ゴウセイヨウ</t>
    </rPh>
    <phoneticPr fontId="5"/>
  </si>
  <si>
    <t>ＲＦＧ－１５０ＳＺ</t>
  </si>
  <si>
    <t>有機合成用ドラフトチャンバー</t>
    <rPh sb="0" eb="2">
      <t>ユウキ</t>
    </rPh>
    <rPh sb="2" eb="4">
      <t>ゴウセイ</t>
    </rPh>
    <rPh sb="4" eb="5">
      <t>ヨウ</t>
    </rPh>
    <phoneticPr fontId="5"/>
  </si>
  <si>
    <t>有機溶剤使用作業時の保護</t>
    <rPh sb="0" eb="2">
      <t>ユウキ</t>
    </rPh>
    <rPh sb="2" eb="4">
      <t>ヨウザイ</t>
    </rPh>
    <rPh sb="4" eb="6">
      <t>シヨウ</t>
    </rPh>
    <rPh sb="6" eb="8">
      <t>サギョウ</t>
    </rPh>
    <rPh sb="8" eb="9">
      <t>ジ</t>
    </rPh>
    <rPh sb="10" eb="12">
      <t>ホゴ</t>
    </rPh>
    <phoneticPr fontId="5"/>
  </si>
  <si>
    <t>＜表面処理・環境試験用＞</t>
    <rPh sb="1" eb="3">
      <t>ヒョウメン</t>
    </rPh>
    <rPh sb="3" eb="5">
      <t>ショリ</t>
    </rPh>
    <rPh sb="6" eb="8">
      <t>カンキョウ</t>
    </rPh>
    <rPh sb="8" eb="10">
      <t>シケン</t>
    </rPh>
    <rPh sb="10" eb="11">
      <t>ヨウ</t>
    </rPh>
    <phoneticPr fontId="5"/>
  </si>
  <si>
    <t>接触角測定装置</t>
    <rPh sb="0" eb="2">
      <t>セッショク</t>
    </rPh>
    <rPh sb="2" eb="3">
      <t>カク</t>
    </rPh>
    <rPh sb="3" eb="5">
      <t>ソクテイ</t>
    </rPh>
    <rPh sb="5" eb="7">
      <t>ソウチ</t>
    </rPh>
    <phoneticPr fontId="5"/>
  </si>
  <si>
    <t>ＦＴＡ-１２５</t>
    <phoneticPr fontId="5"/>
  </si>
  <si>
    <t>ＦＴＡ</t>
    <phoneticPr fontId="5"/>
  </si>
  <si>
    <t>測定範囲：０～180°    　　　　　　分解能：0.1°　　　　　　　　　　   　画面取り込みレート：60ｆｐｓ</t>
    <rPh sb="0" eb="2">
      <t>ソクテイ</t>
    </rPh>
    <rPh sb="2" eb="4">
      <t>ハンイ</t>
    </rPh>
    <rPh sb="21" eb="24">
      <t>ブンカイノウ</t>
    </rPh>
    <rPh sb="43" eb="45">
      <t>ガメン</t>
    </rPh>
    <rPh sb="45" eb="46">
      <t>ト</t>
    </rPh>
    <rPh sb="47" eb="48">
      <t>コ</t>
    </rPh>
    <phoneticPr fontId="5"/>
  </si>
  <si>
    <t>材料のぬれ性評価</t>
    <rPh sb="0" eb="2">
      <t>ザイリョウ</t>
    </rPh>
    <rPh sb="5" eb="6">
      <t>セイ</t>
    </rPh>
    <rPh sb="6" eb="8">
      <t>ヒョウカ</t>
    </rPh>
    <phoneticPr fontId="5"/>
  </si>
  <si>
    <t>蛍光X線膜厚計</t>
    <rPh sb="0" eb="2">
      <t>ケイコウ</t>
    </rPh>
    <rPh sb="3" eb="4">
      <t>セン</t>
    </rPh>
    <rPh sb="4" eb="5">
      <t>マク</t>
    </rPh>
    <rPh sb="5" eb="6">
      <t>アツ</t>
    </rPh>
    <rPh sb="6" eb="7">
      <t>ケイ</t>
    </rPh>
    <phoneticPr fontId="5"/>
  </si>
  <si>
    <t>ＳＦＴ９４００</t>
    <phoneticPr fontId="5"/>
  </si>
  <si>
    <t>エスアイアイ・ナノテクノロジー</t>
    <phoneticPr fontId="5"/>
  </si>
  <si>
    <t>測定元素：Ｔｉ～Ｂｉ
Ｘ線管：電圧50ｋＶ
　　　　　電流1.5ｍＡ
測定ソフト：薄膜ＦＰ法
　　　　　　　検量線法</t>
    <rPh sb="0" eb="2">
      <t>ソクテイ</t>
    </rPh>
    <rPh sb="2" eb="4">
      <t>ゲンソ</t>
    </rPh>
    <rPh sb="12" eb="13">
      <t>セン</t>
    </rPh>
    <rPh sb="13" eb="14">
      <t>カン</t>
    </rPh>
    <rPh sb="15" eb="17">
      <t>デンアツ</t>
    </rPh>
    <rPh sb="27" eb="29">
      <t>デンリュウ</t>
    </rPh>
    <rPh sb="35" eb="37">
      <t>ソクテイ</t>
    </rPh>
    <rPh sb="41" eb="42">
      <t>ウス</t>
    </rPh>
    <rPh sb="42" eb="43">
      <t>マク</t>
    </rPh>
    <rPh sb="45" eb="46">
      <t>ホウ</t>
    </rPh>
    <rPh sb="54" eb="55">
      <t>ケン</t>
    </rPh>
    <rPh sb="55" eb="56">
      <t>リョウ</t>
    </rPh>
    <rPh sb="56" eb="57">
      <t>セン</t>
    </rPh>
    <rPh sb="57" eb="58">
      <t>ホウ</t>
    </rPh>
    <phoneticPr fontId="5"/>
  </si>
  <si>
    <t>金属薄膜の膜厚測定</t>
    <rPh sb="0" eb="2">
      <t>キンゾク</t>
    </rPh>
    <rPh sb="2" eb="3">
      <t>ウス</t>
    </rPh>
    <rPh sb="3" eb="4">
      <t>マク</t>
    </rPh>
    <rPh sb="5" eb="6">
      <t>マク</t>
    </rPh>
    <rPh sb="6" eb="7">
      <t>アツ</t>
    </rPh>
    <rPh sb="7" eb="9">
      <t>ソクテイ</t>
    </rPh>
    <phoneticPr fontId="5"/>
  </si>
  <si>
    <t>電磁・渦電流膜厚計</t>
    <rPh sb="0" eb="2">
      <t>デンジ</t>
    </rPh>
    <rPh sb="3" eb="4">
      <t>ウズ</t>
    </rPh>
    <rPh sb="4" eb="6">
      <t>デンリュウ</t>
    </rPh>
    <rPh sb="6" eb="7">
      <t>マク</t>
    </rPh>
    <rPh sb="7" eb="8">
      <t>アツ</t>
    </rPh>
    <rPh sb="8" eb="9">
      <t>ケイ</t>
    </rPh>
    <phoneticPr fontId="5"/>
  </si>
  <si>
    <t>ＬＺ－２００Ｊ</t>
    <phoneticPr fontId="5"/>
  </si>
  <si>
    <t>ケット科学研究所</t>
    <rPh sb="3" eb="5">
      <t>カガク</t>
    </rPh>
    <rPh sb="5" eb="7">
      <t>ケンキュウ</t>
    </rPh>
    <rPh sb="7" eb="8">
      <t>ショ</t>
    </rPh>
    <phoneticPr fontId="5"/>
  </si>
  <si>
    <t>測定元素：
　　　　0～1500μm（電磁）
　　　　0～800μm（過電流）
最小測定面積：3×3mm</t>
    <rPh sb="0" eb="2">
      <t>ソクテイ</t>
    </rPh>
    <rPh sb="2" eb="4">
      <t>ゲンソ</t>
    </rPh>
    <rPh sb="19" eb="21">
      <t>デンジ</t>
    </rPh>
    <rPh sb="35" eb="36">
      <t>カ</t>
    </rPh>
    <rPh sb="36" eb="38">
      <t>デンリュウ</t>
    </rPh>
    <rPh sb="40" eb="42">
      <t>サイショウ</t>
    </rPh>
    <rPh sb="42" eb="44">
      <t>ソクテイ</t>
    </rPh>
    <rPh sb="44" eb="46">
      <t>メンセキ</t>
    </rPh>
    <phoneticPr fontId="5"/>
  </si>
  <si>
    <t>アルマイト・塗装皮膜等の膜厚測定</t>
    <rPh sb="6" eb="8">
      <t>トソウ</t>
    </rPh>
    <rPh sb="8" eb="10">
      <t>ヒマク</t>
    </rPh>
    <rPh sb="10" eb="11">
      <t>トウ</t>
    </rPh>
    <rPh sb="12" eb="13">
      <t>マク</t>
    </rPh>
    <rPh sb="13" eb="14">
      <t>アツ</t>
    </rPh>
    <rPh sb="14" eb="16">
      <t>ソクテイ</t>
    </rPh>
    <phoneticPr fontId="5"/>
  </si>
  <si>
    <t>温湿度サイクル試験装置 （８００Ｌ）</t>
    <phoneticPr fontId="5"/>
  </si>
  <si>
    <t xml:space="preserve">ＰＬ－４Ｋ／
　　　　　　Ｐ計装
</t>
    <phoneticPr fontId="5"/>
  </si>
  <si>
    <t>エスペック</t>
    <phoneticPr fontId="5"/>
  </si>
  <si>
    <r>
      <t>温度：－40℃～＋100℃
湿度：20％～98％
試験室寸法：
　　　1,000×800×1,000</t>
    </r>
    <r>
      <rPr>
        <vertAlign val="superscript"/>
        <sz val="9"/>
        <rFont val="ＭＳ Ｐゴシック"/>
        <family val="3"/>
        <charset val="128"/>
      </rPr>
      <t>Ｈ</t>
    </r>
    <r>
      <rPr>
        <sz val="9"/>
        <rFont val="ＭＳ Ｐゴシック"/>
        <family val="3"/>
        <charset val="128"/>
      </rPr>
      <t>mm</t>
    </r>
    <phoneticPr fontId="5"/>
  </si>
  <si>
    <t>温度・湿度を固定あるいは可変しての耐環境試験</t>
    <rPh sb="0" eb="2">
      <t>オンド</t>
    </rPh>
    <rPh sb="3" eb="5">
      <t>シツド</t>
    </rPh>
    <rPh sb="6" eb="8">
      <t>コテイ</t>
    </rPh>
    <rPh sb="12" eb="14">
      <t>カヘン</t>
    </rPh>
    <rPh sb="17" eb="18">
      <t>タイ</t>
    </rPh>
    <rPh sb="18" eb="20">
      <t>カンキョウ</t>
    </rPh>
    <rPh sb="20" eb="22">
      <t>シケン</t>
    </rPh>
    <phoneticPr fontId="5"/>
  </si>
  <si>
    <t>小型高温チャンバー</t>
    <rPh sb="0" eb="2">
      <t>コガタ</t>
    </rPh>
    <rPh sb="2" eb="4">
      <t>コウオン</t>
    </rPh>
    <phoneticPr fontId="5"/>
  </si>
  <si>
    <t>ＳＴ－１２０Ｂ１</t>
    <phoneticPr fontId="5"/>
  </si>
  <si>
    <r>
      <t>温度：（外囲温度＋20℃）
　　　　　　　　　　　～＋200℃
試験室寸法：
　　　　　400×350×280</t>
    </r>
    <r>
      <rPr>
        <vertAlign val="superscript"/>
        <sz val="9"/>
        <rFont val="ＭＳ Ｐゴシック"/>
        <family val="3"/>
        <charset val="128"/>
      </rPr>
      <t>Ｈ</t>
    </r>
    <r>
      <rPr>
        <sz val="9"/>
        <rFont val="ＭＳ Ｐゴシック"/>
        <family val="3"/>
        <charset val="128"/>
      </rPr>
      <t>mm</t>
    </r>
    <phoneticPr fontId="5"/>
  </si>
  <si>
    <t>高温度環境下での耐環境試験</t>
    <rPh sb="0" eb="1">
      <t>コウ</t>
    </rPh>
    <rPh sb="1" eb="3">
      <t>オンド</t>
    </rPh>
    <rPh sb="3" eb="5">
      <t>カンキョウ</t>
    </rPh>
    <rPh sb="5" eb="6">
      <t>シタ</t>
    </rPh>
    <rPh sb="8" eb="9">
      <t>タイ</t>
    </rPh>
    <rPh sb="9" eb="11">
      <t>カンキョウ</t>
    </rPh>
    <rPh sb="11" eb="13">
      <t>シケン</t>
    </rPh>
    <phoneticPr fontId="5"/>
  </si>
  <si>
    <t>振動試験機           （１６ｋＮ）</t>
    <rPh sb="0" eb="2">
      <t>シンドウ</t>
    </rPh>
    <rPh sb="2" eb="4">
      <t>シケン</t>
    </rPh>
    <rPh sb="4" eb="5">
      <t>キ</t>
    </rPh>
    <phoneticPr fontId="5"/>
  </si>
  <si>
    <t>Ｆ－１６０００ＢＤＨ／ＬＡ１６ＡＷ</t>
    <phoneticPr fontId="5"/>
  </si>
  <si>
    <t>エミック</t>
    <phoneticPr fontId="5"/>
  </si>
  <si>
    <t>加振力：16.0kN（正弦波）
最大変位：56mm
振動数範囲：2～2,000Hz
　（加振ﾃｰﾌﾞﾙ等により変動）</t>
    <phoneticPr fontId="5"/>
  </si>
  <si>
    <t>振動試験</t>
    <rPh sb="0" eb="2">
      <t>シンドウ</t>
    </rPh>
    <rPh sb="2" eb="4">
      <t>シケン</t>
    </rPh>
    <phoneticPr fontId="5"/>
  </si>
  <si>
    <t>騒音計</t>
    <rPh sb="0" eb="3">
      <t>ソウオンケイ</t>
    </rPh>
    <phoneticPr fontId="6"/>
  </si>
  <si>
    <t>ＮＬ－２２</t>
    <phoneticPr fontId="5"/>
  </si>
  <si>
    <t>測定周波数範囲：20～8,000Hz
測定レベル範囲（A特性）：
                      28～130dB
1/1・1/3実時間オクターブ分析</t>
    <phoneticPr fontId="5"/>
  </si>
  <si>
    <t>環境騒音、機械騒音の測定</t>
    <phoneticPr fontId="5"/>
  </si>
  <si>
    <t>振動レベル計</t>
    <rPh sb="0" eb="2">
      <t>シンドウ</t>
    </rPh>
    <rPh sb="5" eb="6">
      <t>ケイ</t>
    </rPh>
    <phoneticPr fontId="6"/>
  </si>
  <si>
    <t>ＶＭ－５３Ａ
（ピックアップ：
ＰＶ－８３Ｃ）</t>
    <phoneticPr fontId="5"/>
  </si>
  <si>
    <t>測定周波数範囲：1～80Hz
測定加速度レベル：1～80Ｈｚ
振動レベル範囲
25～120ｄＢ（Ｌｖ－Ｚ）</t>
    <rPh sb="17" eb="20">
      <t>カソクド</t>
    </rPh>
    <rPh sb="31" eb="33">
      <t>シンドウ</t>
    </rPh>
    <rPh sb="36" eb="38">
      <t>ハンイ</t>
    </rPh>
    <phoneticPr fontId="5"/>
  </si>
  <si>
    <t>地盤振動の測定
（人体の振動感覚特性で補正した振動レベルの計測）</t>
    <rPh sb="0" eb="2">
      <t>ジバン</t>
    </rPh>
    <rPh sb="2" eb="4">
      <t>シンドウ</t>
    </rPh>
    <rPh sb="5" eb="7">
      <t>ソクテイ</t>
    </rPh>
    <rPh sb="9" eb="11">
      <t>ジンタイ</t>
    </rPh>
    <rPh sb="12" eb="14">
      <t>シンドウ</t>
    </rPh>
    <rPh sb="14" eb="16">
      <t>カンカク</t>
    </rPh>
    <rPh sb="16" eb="18">
      <t>トクセイ</t>
    </rPh>
    <rPh sb="19" eb="21">
      <t>ホセイ</t>
    </rPh>
    <rPh sb="23" eb="25">
      <t>シンドウ</t>
    </rPh>
    <rPh sb="29" eb="31">
      <t>ケイソク</t>
    </rPh>
    <phoneticPr fontId="5"/>
  </si>
  <si>
    <t>＜映像・工芸技術用＞</t>
    <rPh sb="1" eb="3">
      <t>エイゾウ</t>
    </rPh>
    <rPh sb="4" eb="6">
      <t>コウゲイ</t>
    </rPh>
    <rPh sb="6" eb="8">
      <t>ギジュツ</t>
    </rPh>
    <rPh sb="8" eb="9">
      <t>ヨウ</t>
    </rPh>
    <phoneticPr fontId="5"/>
  </si>
  <si>
    <t>ストロボスコープ</t>
    <phoneticPr fontId="5"/>
  </si>
  <si>
    <t>ＭＳ－６００</t>
    <phoneticPr fontId="5"/>
  </si>
  <si>
    <t>菅原研究所</t>
    <rPh sb="0" eb="2">
      <t>スガワラ</t>
    </rPh>
    <rPh sb="2" eb="5">
      <t>ケンキュウショ</t>
    </rPh>
    <phoneticPr fontId="5"/>
  </si>
  <si>
    <t>発光周波数範囲
   　30～60000r/min</t>
    <rPh sb="0" eb="2">
      <t>ハッコウ</t>
    </rPh>
    <rPh sb="2" eb="5">
      <t>シュウハスウ</t>
    </rPh>
    <rPh sb="5" eb="7">
      <t>ハンイ</t>
    </rPh>
    <phoneticPr fontId="5"/>
  </si>
  <si>
    <t>点滅発光による動作確認</t>
    <rPh sb="0" eb="2">
      <t>テンメツ</t>
    </rPh>
    <rPh sb="2" eb="4">
      <t>ハッコウ</t>
    </rPh>
    <rPh sb="7" eb="9">
      <t>ドウサ</t>
    </rPh>
    <rPh sb="9" eb="11">
      <t>カクニン</t>
    </rPh>
    <phoneticPr fontId="5"/>
  </si>
  <si>
    <t>デジタルハイスピードカメラ</t>
    <phoneticPr fontId="5"/>
  </si>
  <si>
    <t>ＭＥＭＯＲＥＣＡＭ　ｆｘＫ４</t>
    <phoneticPr fontId="5"/>
  </si>
  <si>
    <t>ナック</t>
    <phoneticPr fontId="5"/>
  </si>
  <si>
    <t>撮像素子画素数
         　1280×1024　　
１０００コマ/秒　　
ISO　2400（カラー）</t>
    <rPh sb="0" eb="2">
      <t>サツゾウ</t>
    </rPh>
    <rPh sb="2" eb="4">
      <t>ソシ</t>
    </rPh>
    <rPh sb="4" eb="7">
      <t>ガソスウ</t>
    </rPh>
    <rPh sb="37" eb="38">
      <t>ビョウ</t>
    </rPh>
    <phoneticPr fontId="5"/>
  </si>
  <si>
    <t>高速撮影
映像による挙動解析</t>
    <rPh sb="0" eb="2">
      <t>コウソク</t>
    </rPh>
    <rPh sb="2" eb="4">
      <t>サツエイ</t>
    </rPh>
    <rPh sb="5" eb="7">
      <t>エイゾウ</t>
    </rPh>
    <rPh sb="10" eb="12">
      <t>キョドウ</t>
    </rPh>
    <rPh sb="12" eb="14">
      <t>カイセキ</t>
    </rPh>
    <phoneticPr fontId="5"/>
  </si>
  <si>
    <t>＜造形・試作用＞</t>
    <rPh sb="1" eb="3">
      <t>ゾウケイ</t>
    </rPh>
    <rPh sb="4" eb="6">
      <t>シサク</t>
    </rPh>
    <rPh sb="6" eb="7">
      <t>ヨウ</t>
    </rPh>
    <phoneticPr fontId="5"/>
  </si>
  <si>
    <t>VDIシミュレーション
システム</t>
    <phoneticPr fontId="5"/>
  </si>
  <si>
    <t>Mechanical Enterprise
CFD Enterprise
HFSS
Maxwell 3D 
ADINA
ソリッドワークス</t>
    <phoneticPr fontId="5"/>
  </si>
  <si>
    <t>ANSYS　
他</t>
    <rPh sb="7" eb="8">
      <t>ホカ</t>
    </rPh>
    <phoneticPr fontId="5"/>
  </si>
  <si>
    <t>構造解析・熱・振動
熱流体・乱流・回転機械
高周波電磁界解析
電磁界解析
各種連成解析</t>
    <rPh sb="0" eb="2">
      <t>コウゾウ</t>
    </rPh>
    <rPh sb="2" eb="4">
      <t>カイセキ</t>
    </rPh>
    <rPh sb="5" eb="6">
      <t>ネツ</t>
    </rPh>
    <rPh sb="7" eb="9">
      <t>シンドウ</t>
    </rPh>
    <rPh sb="10" eb="11">
      <t>ネツ</t>
    </rPh>
    <rPh sb="11" eb="13">
      <t>リュウタイ</t>
    </rPh>
    <rPh sb="14" eb="16">
      <t>ランリュウ</t>
    </rPh>
    <rPh sb="17" eb="19">
      <t>カイテン</t>
    </rPh>
    <rPh sb="19" eb="21">
      <t>キカイ</t>
    </rPh>
    <rPh sb="22" eb="25">
      <t>コウシュウハ</t>
    </rPh>
    <rPh sb="25" eb="28">
      <t>デンジカイ</t>
    </rPh>
    <rPh sb="28" eb="30">
      <t>カイセキ</t>
    </rPh>
    <rPh sb="31" eb="34">
      <t>デンジカイ</t>
    </rPh>
    <rPh sb="34" eb="36">
      <t>カイセキ</t>
    </rPh>
    <rPh sb="37" eb="39">
      <t>カクシュ</t>
    </rPh>
    <rPh sb="39" eb="41">
      <t>レンセイ</t>
    </rPh>
    <rPh sb="41" eb="43">
      <t>カイセキ</t>
    </rPh>
    <phoneticPr fontId="5"/>
  </si>
  <si>
    <t>各種シミュレーション及びモデリングソフト</t>
    <rPh sb="0" eb="2">
      <t>カクシュ</t>
    </rPh>
    <rPh sb="10" eb="11">
      <t>オヨ</t>
    </rPh>
    <phoneticPr fontId="5"/>
  </si>
  <si>
    <t>高精細３Dプリンタ</t>
    <rPh sb="0" eb="3">
      <t>コウセイサイ</t>
    </rPh>
    <phoneticPr fontId="5"/>
  </si>
  <si>
    <t>AGILISTA-3200</t>
    <phoneticPr fontId="5"/>
  </si>
  <si>
    <t>キーエンス</t>
    <phoneticPr fontId="5"/>
  </si>
  <si>
    <t>造形サイズ（最大）：
　　297×210×200 mm 
積層ピッチ：0.015mm</t>
    <rPh sb="0" eb="2">
      <t>ゾウケイ</t>
    </rPh>
    <rPh sb="6" eb="8">
      <t>サイダイ</t>
    </rPh>
    <rPh sb="29" eb="31">
      <t>セキソウ</t>
    </rPh>
    <phoneticPr fontId="5"/>
  </si>
  <si>
    <t>３次元ＣＡＤデータからの立体モデルの作成</t>
    <phoneticPr fontId="5"/>
  </si>
  <si>
    <t>３次元スキャナー</t>
    <rPh sb="1" eb="3">
      <t>ジゲン</t>
    </rPh>
    <phoneticPr fontId="5"/>
  </si>
  <si>
    <t>ATOS core</t>
    <phoneticPr fontId="5"/>
  </si>
  <si>
    <t>Gom</t>
    <phoneticPr fontId="5"/>
  </si>
  <si>
    <t>測定範囲：45×30mm ,200×150mm,500×380mm 
出力画素数：2560×1920
リバース用ソフト：Geomagics Design X
検査用ソフト：Gom Inspect Pro
動的評価：７Ｈｚ</t>
    <phoneticPr fontId="5"/>
  </si>
  <si>
    <t>非接触型による測定（リバースエンジニアリング）</t>
    <rPh sb="0" eb="1">
      <t>ヒ</t>
    </rPh>
    <rPh sb="1" eb="3">
      <t>セッショク</t>
    </rPh>
    <rPh sb="3" eb="4">
      <t>ガタ</t>
    </rPh>
    <rPh sb="7" eb="9">
      <t>ソクテイ</t>
    </rPh>
    <phoneticPr fontId="5"/>
  </si>
  <si>
    <t>非接触３次元デジタイザ</t>
    <rPh sb="0" eb="3">
      <t>ヒセッショク</t>
    </rPh>
    <rPh sb="4" eb="6">
      <t>ジゲン</t>
    </rPh>
    <phoneticPr fontId="5"/>
  </si>
  <si>
    <t>ＶＩＶＩＤ９ｉ</t>
    <phoneticPr fontId="5"/>
  </si>
  <si>
    <t>コニカミノルタセンシング</t>
    <phoneticPr fontId="5"/>
  </si>
  <si>
    <t>測定範囲（最大）
      1495×1121×1750mm　　
出力画素数　640×480</t>
    <rPh sb="0" eb="2">
      <t>ソクテイ</t>
    </rPh>
    <rPh sb="2" eb="4">
      <t>ハンイ</t>
    </rPh>
    <rPh sb="5" eb="7">
      <t>サイダイ</t>
    </rPh>
    <rPh sb="34" eb="36">
      <t>シュツリョク</t>
    </rPh>
    <rPh sb="36" eb="39">
      <t>ガソスウ</t>
    </rPh>
    <phoneticPr fontId="5"/>
  </si>
  <si>
    <t>非接触型の３次元測定</t>
    <rPh sb="0" eb="1">
      <t>ヒ</t>
    </rPh>
    <rPh sb="1" eb="3">
      <t>セッショク</t>
    </rPh>
    <rPh sb="3" eb="4">
      <t>ガタ</t>
    </rPh>
    <rPh sb="6" eb="8">
      <t>ジゲン</t>
    </rPh>
    <rPh sb="8" eb="10">
      <t>ソクテイ</t>
    </rPh>
    <phoneticPr fontId="5"/>
  </si>
  <si>
    <t>３Ｄプリンター （ラピッドプロトタイプ）　</t>
    <phoneticPr fontId="5"/>
  </si>
  <si>
    <t>ｄｉｍｅｎｓｉｏｎ
　　　　　　　Ｅｌｉｔｅ</t>
    <phoneticPr fontId="5"/>
  </si>
  <si>
    <t>Ｓｔｒａｔａｓｙｓ</t>
    <phoneticPr fontId="5"/>
  </si>
  <si>
    <t>造形サイズ（最大）：
　     W203×Ｄ203×Ｈ305
積層ピッチ：0.178mm</t>
    <phoneticPr fontId="5"/>
  </si>
  <si>
    <t>３次元ＣＡＤデータからの立体モデルの作成</t>
    <rPh sb="0" eb="3">
      <t>サンジゲン</t>
    </rPh>
    <rPh sb="12" eb="14">
      <t>リッタイ</t>
    </rPh>
    <rPh sb="18" eb="20">
      <t>サクセイ</t>
    </rPh>
    <phoneticPr fontId="5"/>
  </si>
  <si>
    <r>
      <t>走査電子顕微鏡</t>
    </r>
    <r>
      <rPr>
        <sz val="6"/>
        <rFont val="ＭＳ Ｐゴシック"/>
        <family val="3"/>
        <charset val="128"/>
      </rPr>
      <t>（JSM-IT-300HR/LA）</t>
    </r>
    <r>
      <rPr>
        <sz val="9"/>
        <rFont val="ＭＳ Ｐゴシック"/>
        <family val="3"/>
        <charset val="128"/>
      </rPr>
      <t>（観察のみ）</t>
    </r>
    <rPh sb="25" eb="27">
      <t>カンサツ</t>
    </rPh>
    <phoneticPr fontId="5"/>
  </si>
  <si>
    <r>
      <t>走査電子顕微鏡</t>
    </r>
    <r>
      <rPr>
        <sz val="6"/>
        <rFont val="ＭＳ Ｐゴシック"/>
        <family val="3"/>
        <charset val="128"/>
      </rPr>
      <t>（JSM-IT-300HR/LA）</t>
    </r>
    <r>
      <rPr>
        <sz val="9"/>
        <rFont val="ＭＳ Ｐゴシック"/>
        <family val="3"/>
        <charset val="128"/>
      </rPr>
      <t>（観察+元素分析）</t>
    </r>
    <rPh sb="25" eb="27">
      <t>カンサツ</t>
    </rPh>
    <rPh sb="28" eb="30">
      <t>ゲンソ</t>
    </rPh>
    <rPh sb="30" eb="32">
      <t>ブンセキ</t>
    </rPh>
    <phoneticPr fontId="5"/>
  </si>
  <si>
    <r>
      <t>走査電子顕微鏡</t>
    </r>
    <r>
      <rPr>
        <sz val="6"/>
        <rFont val="ＭＳ Ｐゴシック"/>
        <family val="3"/>
        <charset val="128"/>
      </rPr>
      <t>（JSM-IT-300HR/LA）</t>
    </r>
    <r>
      <rPr>
        <sz val="9"/>
        <rFont val="ＭＳ Ｐゴシック"/>
        <family val="3"/>
        <charset val="128"/>
      </rPr>
      <t>（観察＋結晶方位分析）</t>
    </r>
    <rPh sb="25" eb="27">
      <t>カンサツ</t>
    </rPh>
    <rPh sb="28" eb="30">
      <t>ケッショウ</t>
    </rPh>
    <rPh sb="30" eb="32">
      <t>ホウイ</t>
    </rPh>
    <rPh sb="32" eb="34">
      <t>ブンセキ</t>
    </rPh>
    <phoneticPr fontId="5"/>
  </si>
  <si>
    <r>
      <t>走査電子顕微鏡</t>
    </r>
    <r>
      <rPr>
        <sz val="6"/>
        <rFont val="ＭＳ Ｐゴシック"/>
        <family val="3"/>
        <charset val="128"/>
      </rPr>
      <t>（JSM-IT-300HR/LA）</t>
    </r>
    <r>
      <rPr>
        <sz val="9"/>
        <rFont val="ＭＳ Ｐゴシック"/>
        <family val="3"/>
        <charset val="128"/>
      </rPr>
      <t>（観察＋元素分析＋結晶方位分析）</t>
    </r>
    <rPh sb="25" eb="27">
      <t>カンサツ</t>
    </rPh>
    <rPh sb="28" eb="30">
      <t>ゲンソ</t>
    </rPh>
    <rPh sb="30" eb="32">
      <t>ブンセキ</t>
    </rPh>
    <rPh sb="33" eb="35">
      <t>ケッショウ</t>
    </rPh>
    <rPh sb="35" eb="37">
      <t>ホウイ</t>
    </rPh>
    <rPh sb="37" eb="39">
      <t>ブンセキ</t>
    </rPh>
    <phoneticPr fontId="5"/>
  </si>
  <si>
    <t>走査電子顕微鏡（観察のみ）</t>
    <rPh sb="8" eb="10">
      <t>カンサツ</t>
    </rPh>
    <phoneticPr fontId="5"/>
  </si>
  <si>
    <t>走査電子顕微鏡（観察＋元素分析）</t>
    <rPh sb="8" eb="10">
      <t>カンサツ</t>
    </rPh>
    <rPh sb="11" eb="13">
      <t>ゲンソ</t>
    </rPh>
    <rPh sb="13" eb="15">
      <t>ブンセキ</t>
    </rPh>
    <phoneticPr fontId="5"/>
  </si>
  <si>
    <t>万能材料試験機（２５０ｋＮ）</t>
    <rPh sb="0" eb="2">
      <t>バンノウ</t>
    </rPh>
    <rPh sb="2" eb="4">
      <t>ザイリョウ</t>
    </rPh>
    <rPh sb="4" eb="6">
      <t>シケン</t>
    </rPh>
    <rPh sb="6" eb="7">
      <t>キ</t>
    </rPh>
    <phoneticPr fontId="6"/>
  </si>
  <si>
    <t>フーリエ変換赤外分光光度計（赤外顕微鏡付）</t>
    <rPh sb="10" eb="12">
      <t>コウド</t>
    </rPh>
    <rPh sb="12" eb="13">
      <t>ケイ</t>
    </rPh>
    <rPh sb="14" eb="16">
      <t>セキガイ</t>
    </rPh>
    <rPh sb="16" eb="19">
      <t>ケンビキョウ</t>
    </rPh>
    <phoneticPr fontId="6"/>
  </si>
  <si>
    <t>機器名</t>
    <rPh sb="0" eb="1">
      <t>キ</t>
    </rPh>
    <rPh sb="1" eb="2">
      <t>ウツワ</t>
    </rPh>
    <rPh sb="2" eb="3">
      <t>メイ</t>
    </rPh>
    <phoneticPr fontId="5"/>
  </si>
  <si>
    <t>商品名</t>
    <rPh sb="0" eb="1">
      <t>ショウ</t>
    </rPh>
    <rPh sb="1" eb="2">
      <t>シナ</t>
    </rPh>
    <rPh sb="2" eb="3">
      <t>メイ</t>
    </rPh>
    <phoneticPr fontId="5"/>
  </si>
  <si>
    <t>用途</t>
    <rPh sb="0" eb="1">
      <t>ヨウ</t>
    </rPh>
    <rPh sb="1" eb="2">
      <t>ト</t>
    </rPh>
    <phoneticPr fontId="5"/>
  </si>
  <si>
    <t>Ｃｒｙｓｔａ－Ａｐｅｘ
Ｃ９１６６</t>
  </si>
  <si>
    <t>ＳＶ－Ｃ４０００
ＣＮＣ</t>
  </si>
  <si>
    <t>ＳＪ－３０１／
０.７５ｍＮ</t>
  </si>
  <si>
    <t xml:space="preserve">ＬＥＸＴ
ＯＬＳ３１００
</t>
  </si>
  <si>
    <t>ＲＡ－Ｈ５１００
ＣＮＣ</t>
  </si>
  <si>
    <t>グラプレートNo.５１７－４０９</t>
  </si>
  <si>
    <t>ＨＤＭ－１００ＡＨＤ－３０ＡＨＳ－３０</t>
  </si>
  <si>
    <t>ＭＤＣ－２５ＭＪ他</t>
    <rPh sb="8" eb="9">
      <t>タ</t>
    </rPh>
    <phoneticPr fontId="5"/>
  </si>
  <si>
    <t>ＨＴ－１２ＳＴ他</t>
    <rPh sb="7" eb="8">
      <t>タ</t>
    </rPh>
    <phoneticPr fontId="5"/>
  </si>
  <si>
    <t>No.６１３８０２
－０１３
他</t>
  </si>
  <si>
    <t>No.１７７－１４６他</t>
    <rPh sb="10" eb="11">
      <t>タ</t>
    </rPh>
    <phoneticPr fontId="5"/>
  </si>
  <si>
    <t>ＡＧ－２５０ｋＮＩＳＭＯ</t>
  </si>
  <si>
    <t>材料強度試験(引張、圧縮、曲げ、荷重)</t>
  </si>
  <si>
    <t>万能材料試験機（５ｋＮ）</t>
    <rPh sb="0" eb="2">
      <t>バンノウ</t>
    </rPh>
    <rPh sb="2" eb="4">
      <t>ザイリョウ</t>
    </rPh>
    <rPh sb="4" eb="6">
      <t>シケン</t>
    </rPh>
    <rPh sb="6" eb="7">
      <t>キ</t>
    </rPh>
    <phoneticPr fontId="6"/>
  </si>
  <si>
    <t>マイクロビッカース硬さ試験機</t>
    <rPh sb="9" eb="10">
      <t>カタ</t>
    </rPh>
    <rPh sb="11" eb="14">
      <t>シケンキ</t>
    </rPh>
    <phoneticPr fontId="5"/>
  </si>
  <si>
    <t>ＨＡＲＤＭＡＴＩＣＨＨー４１１</t>
  </si>
  <si>
    <t>ＳＭＸ３０００
ｍｉｃｒｏ</t>
  </si>
  <si>
    <t xml:space="preserve">ＶＭ－８２
（ピックアップ：
ＰＶ－５７Ａ）
</t>
  </si>
  <si>
    <t>シンクロスコープ（ＤＬ９０４０）</t>
  </si>
  <si>
    <t>ＭＰＬＡＢＩＣＤ２</t>
  </si>
  <si>
    <t>JSM-IT300HR及びJED-2300AnalysisStationPlus</t>
    <rPh sb="11" eb="12">
      <t>オヨ</t>
    </rPh>
    <phoneticPr fontId="5"/>
  </si>
  <si>
    <t>ラボプレス１､テグラポール21､テグラフォース３､テグラドーザ１､ディスコトム６</t>
  </si>
  <si>
    <t>ＩＲＰｒｅｓｔｉｇｅ－２１ＡＩＭ－８８００</t>
  </si>
  <si>
    <t>示差走査熱量測定装置</t>
    <rPh sb="0" eb="1">
      <t>シメス</t>
    </rPh>
    <rPh sb="1" eb="2">
      <t>サ</t>
    </rPh>
    <rPh sb="2" eb="4">
      <t>ソウサ</t>
    </rPh>
    <rPh sb="4" eb="6">
      <t>ネツリョウ</t>
    </rPh>
    <rPh sb="6" eb="8">
      <t>ソクテイ</t>
    </rPh>
    <rPh sb="8" eb="10">
      <t>ソウチ</t>
    </rPh>
    <phoneticPr fontId="5"/>
  </si>
  <si>
    <t>レーザ回折式粒度分布測定装置</t>
    <rPh sb="3" eb="5">
      <t>カイセツ</t>
    </rPh>
    <rPh sb="5" eb="6">
      <t>シキ</t>
    </rPh>
    <rPh sb="6" eb="8">
      <t>リュウド</t>
    </rPh>
    <rPh sb="8" eb="10">
      <t>ブンプ</t>
    </rPh>
    <rPh sb="10" eb="12">
      <t>ソクテイ</t>
    </rPh>
    <rPh sb="12" eb="14">
      <t>ソウチ</t>
    </rPh>
    <phoneticPr fontId="5"/>
  </si>
  <si>
    <t>ＡＣＩＭｅｄｉｃａｌ</t>
  </si>
  <si>
    <t>温湿度サイクル試験装置（８００Ｌ）</t>
  </si>
  <si>
    <t xml:space="preserve">ＰＬ－４Ｋ／
Ｐ計装
</t>
  </si>
  <si>
    <t>振動試験機（１６ｋＮ）</t>
    <rPh sb="0" eb="2">
      <t>シンドウ</t>
    </rPh>
    <rPh sb="2" eb="4">
      <t>シケン</t>
    </rPh>
    <rPh sb="4" eb="5">
      <t>キ</t>
    </rPh>
    <phoneticPr fontId="5"/>
  </si>
  <si>
    <t>ＭＥＭＯＲＥＣＡＭｆｘＫ４</t>
  </si>
  <si>
    <t>MechanicalEnterprise
CFDEnterprise
HFSS
Maxwell3D
ADINA
ソリッドワークス</t>
  </si>
  <si>
    <t>ANSYS
他</t>
    <rPh sb="6" eb="7">
      <t>ホカ</t>
    </rPh>
    <phoneticPr fontId="5"/>
  </si>
  <si>
    <t>ATOScore</t>
  </si>
  <si>
    <t>３Ｄプリンター（ラピッドプロトタイプ）</t>
  </si>
  <si>
    <t>ｄｉｍｅｎｓｉｏｎ
Ｅｌｉｔｅ</t>
  </si>
  <si>
    <t>時間</t>
    <rPh sb="0" eb="2">
      <t>ジカン</t>
    </rPh>
    <phoneticPr fontId="1"/>
  </si>
  <si>
    <t>単価
(税込)</t>
    <rPh sb="0" eb="2">
      <t>タンカ</t>
    </rPh>
    <rPh sb="4" eb="6">
      <t>ゼイコ</t>
    </rPh>
    <phoneticPr fontId="1"/>
  </si>
  <si>
    <t>補助
対象額</t>
    <rPh sb="0" eb="2">
      <t>ホジョ</t>
    </rPh>
    <rPh sb="3" eb="5">
      <t>タイショウ</t>
    </rPh>
    <rPh sb="5" eb="6">
      <t>ガク</t>
    </rPh>
    <phoneticPr fontId="1"/>
  </si>
  <si>
    <t>単価
(税抜）</t>
    <rPh sb="0" eb="2">
      <t>タンカ</t>
    </rPh>
    <rPh sb="4" eb="6">
      <t>ゼイヌキ</t>
    </rPh>
    <phoneticPr fontId="1"/>
  </si>
  <si>
    <t>エラーチェック
時間小数点</t>
    <rPh sb="8" eb="10">
      <t>ジカン</t>
    </rPh>
    <rPh sb="10" eb="13">
      <t>ショウスウテン</t>
    </rPh>
    <phoneticPr fontId="1"/>
  </si>
  <si>
    <t>補助対象額</t>
    <rPh sb="0" eb="2">
      <t>ホジョ</t>
    </rPh>
    <rPh sb="2" eb="4">
      <t>タイショウ</t>
    </rPh>
    <rPh sb="4" eb="5">
      <t>ガク</t>
    </rPh>
    <phoneticPr fontId="1"/>
  </si>
  <si>
    <t>交付申請額</t>
    <rPh sb="0" eb="2">
      <t>コウフ</t>
    </rPh>
    <rPh sb="2" eb="4">
      <t>シンセイ</t>
    </rPh>
    <rPh sb="4" eb="5">
      <t>ガク</t>
    </rPh>
    <phoneticPr fontId="1"/>
  </si>
  <si>
    <t>エラーの場合は領収書額と試験機器が一致していない</t>
    <rPh sb="4" eb="6">
      <t>バアイ</t>
    </rPh>
    <rPh sb="7" eb="10">
      <t>リョウシュウショ</t>
    </rPh>
    <rPh sb="10" eb="11">
      <t>ガク</t>
    </rPh>
    <rPh sb="12" eb="14">
      <t>シケン</t>
    </rPh>
    <rPh sb="14" eb="16">
      <t>キキ</t>
    </rPh>
    <rPh sb="17" eb="19">
      <t>イッチ</t>
    </rPh>
    <phoneticPr fontId="1"/>
  </si>
  <si>
    <t>円</t>
    <rPh sb="0" eb="1">
      <t>エン</t>
    </rPh>
    <phoneticPr fontId="1"/>
  </si>
  <si>
    <t>対象試験機器の写真を張り付けて下さい</t>
    <rPh sb="0" eb="2">
      <t>タイショウ</t>
    </rPh>
    <rPh sb="2" eb="4">
      <t>シケン</t>
    </rPh>
    <rPh sb="4" eb="6">
      <t>キキ</t>
    </rPh>
    <rPh sb="7" eb="9">
      <t>シャシン</t>
    </rPh>
    <rPh sb="10" eb="11">
      <t>ハ</t>
    </rPh>
    <rPh sb="12" eb="13">
      <t>ツ</t>
    </rPh>
    <rPh sb="15" eb="16">
      <t>クダ</t>
    </rPh>
    <phoneticPr fontId="1"/>
  </si>
  <si>
    <t>補助対象額÷２</t>
    <rPh sb="0" eb="2">
      <t>ホジョ</t>
    </rPh>
    <rPh sb="2" eb="4">
      <t>タイショウ</t>
    </rPh>
    <rPh sb="4" eb="5">
      <t>ガク</t>
    </rPh>
    <phoneticPr fontId="1"/>
  </si>
  <si>
    <t>（上限200,000）</t>
  </si>
  <si>
    <t>その他依頼試験など（税抜価格を記載）→</t>
    <rPh sb="2" eb="3">
      <t>タ</t>
    </rPh>
    <rPh sb="3" eb="5">
      <t>イライ</t>
    </rPh>
    <rPh sb="5" eb="7">
      <t>シケン</t>
    </rPh>
    <rPh sb="10" eb="12">
      <t>ゼイヌキ</t>
    </rPh>
    <rPh sb="12" eb="14">
      <t>カカク</t>
    </rPh>
    <rPh sb="15" eb="17">
      <t>キサイ</t>
    </rPh>
    <phoneticPr fontId="1"/>
  </si>
  <si>
    <t>機械器具等利用内容一覧(中小企業用)</t>
    <rPh sb="4" eb="5">
      <t>トウ</t>
    </rPh>
    <rPh sb="5" eb="7">
      <t>リヨウ</t>
    </rPh>
    <rPh sb="7" eb="9">
      <t>ナイヨウ</t>
    </rPh>
    <rPh sb="9" eb="11">
      <t>イチラン</t>
    </rPh>
    <rPh sb="12" eb="14">
      <t>チュウショウ</t>
    </rPh>
    <rPh sb="14" eb="16">
      <t>キギョウ</t>
    </rPh>
    <rPh sb="16" eb="17">
      <t>ヨウ</t>
    </rPh>
    <phoneticPr fontId="1"/>
  </si>
  <si>
    <t>機械器具等利用内容一覧(大企業用)</t>
    <rPh sb="5" eb="7">
      <t>リヨウ</t>
    </rPh>
    <rPh sb="7" eb="9">
      <t>ナイヨウ</t>
    </rPh>
    <rPh sb="9" eb="11">
      <t>イチラン</t>
    </rPh>
    <rPh sb="12" eb="13">
      <t>ダイ</t>
    </rPh>
    <rPh sb="13" eb="15">
      <t>キギョウ</t>
    </rPh>
    <rPh sb="15" eb="16">
      <t>ヨウ</t>
    </rPh>
    <phoneticPr fontId="1"/>
  </si>
  <si>
    <t>現在廃止</t>
    <rPh sb="0" eb="4">
      <t>ゲンザイハイシ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</si>
</sst>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[&lt;=999]000;[&lt;=9999]000\-00;000\-0000"/>
    <numFmt numFmtId="178" formatCode="#,##0.0;[Red]\-#,##0.0"/>
  </numFmts>
  <fonts count="1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2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rgb="FF0070C0"/>
      <name val="ＭＳ Ｐゴシック"/>
      <family val="3"/>
      <charset val="128"/>
    </font>
    <font>
      <vertAlign val="superscript"/>
      <sz val="9"/>
      <name val="ＭＳ Ｐゴシック"/>
      <family val="3"/>
      <charset val="128"/>
    </font>
    <font>
      <sz val="9"/>
      <color rgb="FF7030A0"/>
      <name val="ＭＳ Ｐゴシック"/>
      <family val="3"/>
      <charset val="128"/>
    </font>
    <font>
      <sz val="20"/>
      <color theme="1"/>
      <name val="Yu Gothic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05">
    <xf numFmtId="0" fontId="0" fillId="0" borderId="0" xfId="0"/>
    <xf numFmtId="0" fontId="0" fillId="0" borderId="1" xfId="0" applyBorder="1" applyAlignment="1">
      <alignment horizontal="center" vertical="center"/>
    </xf>
    <xf numFmtId="56" fontId="0" fillId="0" borderId="1" xfId="0" applyNumberFormat="1" applyBorder="1"/>
    <xf numFmtId="0" fontId="3" fillId="0" borderId="0" xfId="2">
      <alignment vertical="center"/>
    </xf>
    <xf numFmtId="14" fontId="3" fillId="0" borderId="0" xfId="2" applyNumberFormat="1" applyAlignment="1">
      <alignment horizontal="right" vertical="center"/>
    </xf>
    <xf numFmtId="0" fontId="6" fillId="0" borderId="2" xfId="2" applyFont="1" applyBorder="1" applyAlignment="1">
      <alignment horizontal="left" vertical="center" wrapText="1"/>
    </xf>
    <xf numFmtId="38" fontId="7" fillId="0" borderId="2" xfId="3" applyFont="1" applyFill="1" applyBorder="1" applyAlignment="1">
      <alignment horizontal="center" vertical="center" wrapText="1"/>
    </xf>
    <xf numFmtId="38" fontId="7" fillId="0" borderId="2" xfId="3" applyFont="1" applyFill="1" applyBorder="1" applyAlignment="1">
      <alignment horizontal="center" vertical="center"/>
    </xf>
    <xf numFmtId="176" fontId="7" fillId="0" borderId="2" xfId="3" applyNumberFormat="1" applyFont="1" applyFill="1" applyBorder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0" fontId="8" fillId="2" borderId="1" xfId="2" applyFont="1" applyFill="1" applyBorder="1" applyAlignment="1">
      <alignment horizontal="center" vertical="center" wrapText="1"/>
    </xf>
    <xf numFmtId="38" fontId="5" fillId="2" borderId="1" xfId="3" applyFont="1" applyFill="1" applyBorder="1" applyAlignment="1">
      <alignment horizontal="center" vertical="center" wrapText="1"/>
    </xf>
    <xf numFmtId="176" fontId="8" fillId="2" borderId="1" xfId="3" applyNumberFormat="1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vertical="center" wrapText="1"/>
    </xf>
    <xf numFmtId="38" fontId="8" fillId="0" borderId="1" xfId="3" applyFont="1" applyFill="1" applyBorder="1" applyAlignment="1">
      <alignment horizontal="right" vertical="center" wrapText="1"/>
    </xf>
    <xf numFmtId="176" fontId="8" fillId="0" borderId="1" xfId="3" applyNumberFormat="1" applyFont="1" applyFill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0" fontId="3" fillId="0" borderId="0" xfId="2" applyAlignment="1">
      <alignment vertical="center" wrapText="1"/>
    </xf>
    <xf numFmtId="0" fontId="5" fillId="0" borderId="0" xfId="2" applyFont="1" applyAlignment="1">
      <alignment vertical="center" wrapText="1"/>
    </xf>
    <xf numFmtId="0" fontId="8" fillId="0" borderId="1" xfId="2" applyFont="1" applyBorder="1">
      <alignment vertical="center"/>
    </xf>
    <xf numFmtId="0" fontId="8" fillId="0" borderId="0" xfId="2" applyFont="1">
      <alignment vertical="center"/>
    </xf>
    <xf numFmtId="0" fontId="9" fillId="0" borderId="0" xfId="2" applyFont="1" applyAlignment="1">
      <alignment vertical="center" wrapText="1"/>
    </xf>
    <xf numFmtId="0" fontId="10" fillId="0" borderId="1" xfId="2" applyFont="1" applyBorder="1">
      <alignment vertical="center"/>
    </xf>
    <xf numFmtId="38" fontId="8" fillId="0" borderId="0" xfId="3" applyFont="1" applyFill="1" applyBorder="1" applyAlignment="1">
      <alignment horizontal="right" vertical="center" wrapText="1"/>
    </xf>
    <xf numFmtId="38" fontId="8" fillId="0" borderId="2" xfId="3" applyFont="1" applyFill="1" applyBorder="1" applyAlignment="1">
      <alignment horizontal="right" vertical="center" wrapText="1"/>
    </xf>
    <xf numFmtId="0" fontId="7" fillId="0" borderId="2" xfId="2" applyFont="1" applyBorder="1" applyAlignment="1">
      <alignment vertical="center" wrapText="1"/>
    </xf>
    <xf numFmtId="0" fontId="8" fillId="0" borderId="3" xfId="2" applyFont="1" applyBorder="1" applyAlignment="1">
      <alignment horizontal="left" vertical="center" wrapText="1"/>
    </xf>
    <xf numFmtId="38" fontId="8" fillId="0" borderId="4" xfId="3" applyFont="1" applyFill="1" applyBorder="1" applyAlignment="1">
      <alignment horizontal="right" vertical="center" wrapText="1"/>
    </xf>
    <xf numFmtId="0" fontId="8" fillId="0" borderId="9" xfId="2" applyFont="1" applyBorder="1" applyAlignment="1">
      <alignment horizontal="left" vertical="center" wrapText="1"/>
    </xf>
    <xf numFmtId="38" fontId="8" fillId="0" borderId="6" xfId="3" applyFont="1" applyFill="1" applyBorder="1" applyAlignment="1">
      <alignment horizontal="right" vertical="center" wrapText="1"/>
    </xf>
    <xf numFmtId="0" fontId="8" fillId="0" borderId="6" xfId="2" applyFont="1" applyBorder="1" applyAlignment="1">
      <alignment vertical="center" wrapText="1"/>
    </xf>
    <xf numFmtId="0" fontId="8" fillId="0" borderId="6" xfId="2" applyFont="1" applyBorder="1" applyAlignment="1">
      <alignment horizontal="left" vertical="center" wrapText="1"/>
    </xf>
    <xf numFmtId="177" fontId="11" fillId="0" borderId="1" xfId="2" applyNumberFormat="1" applyFont="1" applyBorder="1" applyAlignment="1">
      <alignment vertical="center" wrapText="1"/>
    </xf>
    <xf numFmtId="0" fontId="8" fillId="0" borderId="0" xfId="2" applyFont="1" applyAlignment="1">
      <alignment vertical="center" wrapText="1"/>
    </xf>
    <xf numFmtId="0" fontId="11" fillId="0" borderId="1" xfId="2" applyFont="1" applyBorder="1" applyAlignment="1">
      <alignment vertical="center" wrapText="1"/>
    </xf>
    <xf numFmtId="0" fontId="3" fillId="0" borderId="1" xfId="2" applyBorder="1">
      <alignment vertical="center"/>
    </xf>
    <xf numFmtId="0" fontId="8" fillId="0" borderId="1" xfId="2" applyFont="1" applyBorder="1" applyAlignment="1">
      <alignment horizontal="left" vertical="center" wrapText="1" shrinkToFit="1"/>
    </xf>
    <xf numFmtId="0" fontId="12" fillId="0" borderId="1" xfId="2" applyFont="1" applyBorder="1">
      <alignment vertical="center"/>
    </xf>
    <xf numFmtId="0" fontId="8" fillId="0" borderId="1" xfId="2" applyFont="1" applyBorder="1" applyAlignment="1">
      <alignment vertical="center" wrapText="1" shrinkToFit="1"/>
    </xf>
    <xf numFmtId="0" fontId="8" fillId="0" borderId="1" xfId="2" applyFont="1" applyBorder="1" applyAlignment="1">
      <alignment horizontal="left" vertical="center"/>
    </xf>
    <xf numFmtId="0" fontId="10" fillId="0" borderId="3" xfId="2" applyFont="1" applyBorder="1" applyAlignment="1">
      <alignment vertical="center" wrapText="1"/>
    </xf>
    <xf numFmtId="0" fontId="10" fillId="0" borderId="1" xfId="2" applyFont="1" applyBorder="1" applyAlignment="1">
      <alignment horizontal="center" vertical="center" wrapText="1"/>
    </xf>
    <xf numFmtId="0" fontId="8" fillId="0" borderId="3" xfId="2" applyFont="1" applyBorder="1" applyAlignment="1">
      <alignment vertical="center" wrapText="1"/>
    </xf>
    <xf numFmtId="0" fontId="8" fillId="0" borderId="1" xfId="2" applyFont="1" applyBorder="1" applyAlignment="1">
      <alignment vertical="center" shrinkToFit="1"/>
    </xf>
    <xf numFmtId="0" fontId="8" fillId="0" borderId="3" xfId="2" applyFont="1" applyBorder="1" applyAlignment="1">
      <alignment horizontal="center" vertical="center" wrapText="1"/>
    </xf>
    <xf numFmtId="176" fontId="8" fillId="0" borderId="3" xfId="3" applyNumberFormat="1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/>
    </xf>
    <xf numFmtId="38" fontId="0" fillId="0" borderId="1" xfId="1" applyFont="1" applyBorder="1" applyAlignment="1"/>
    <xf numFmtId="38" fontId="0" fillId="3" borderId="1" xfId="1" applyFont="1" applyFill="1" applyBorder="1" applyAlignment="1"/>
    <xf numFmtId="0" fontId="0" fillId="0" borderId="1" xfId="0" applyBorder="1" applyAlignment="1">
      <alignment shrinkToFit="1"/>
    </xf>
    <xf numFmtId="0" fontId="0" fillId="0" borderId="0" xfId="0" applyAlignment="1">
      <alignment horizontal="center" vertical="center"/>
    </xf>
    <xf numFmtId="178" fontId="0" fillId="3" borderId="1" xfId="1" applyNumberFormat="1" applyFont="1" applyFill="1" applyBorder="1" applyAlignment="1"/>
    <xf numFmtId="0" fontId="15" fillId="0" borderId="0" xfId="0" applyFont="1"/>
    <xf numFmtId="0" fontId="0" fillId="3" borderId="1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4" borderId="0" xfId="0" applyFill="1"/>
    <xf numFmtId="56" fontId="0" fillId="4" borderId="0" xfId="0" applyNumberFormat="1" applyFill="1" applyBorder="1"/>
    <xf numFmtId="0" fontId="0" fillId="4" borderId="0" xfId="0" applyFill="1" applyBorder="1"/>
    <xf numFmtId="38" fontId="0" fillId="4" borderId="0" xfId="1" applyFont="1" applyFill="1" applyBorder="1" applyAlignment="1"/>
    <xf numFmtId="0" fontId="0" fillId="0" borderId="2" xfId="0" applyBorder="1"/>
    <xf numFmtId="38" fontId="0" fillId="0" borderId="2" xfId="0" applyNumberFormat="1" applyBorder="1"/>
    <xf numFmtId="38" fontId="0" fillId="0" borderId="2" xfId="1" applyFont="1" applyBorder="1" applyAlignment="1"/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5" borderId="1" xfId="0" applyFill="1" applyBorder="1"/>
    <xf numFmtId="38" fontId="0" fillId="3" borderId="3" xfId="1" applyFont="1" applyFill="1" applyBorder="1" applyAlignment="1"/>
    <xf numFmtId="38" fontId="0" fillId="5" borderId="12" xfId="1" applyFont="1" applyFill="1" applyBorder="1" applyAlignment="1"/>
    <xf numFmtId="38" fontId="8" fillId="6" borderId="1" xfId="3" applyFont="1" applyFill="1" applyBorder="1" applyAlignment="1">
      <alignment horizontal="right" vertical="center" wrapText="1"/>
    </xf>
    <xf numFmtId="0" fontId="8" fillId="6" borderId="1" xfId="2" applyFont="1" applyFill="1" applyBorder="1" applyAlignment="1">
      <alignment vertical="center" wrapText="1"/>
    </xf>
    <xf numFmtId="0" fontId="8" fillId="6" borderId="1" xfId="2" applyFont="1" applyFill="1" applyBorder="1" applyAlignment="1">
      <alignment horizontal="left" vertical="center"/>
    </xf>
    <xf numFmtId="0" fontId="8" fillId="6" borderId="1" xfId="2" applyFont="1" applyFill="1" applyBorder="1" applyAlignment="1">
      <alignment horizontal="left" vertical="center" wrapText="1"/>
    </xf>
    <xf numFmtId="38" fontId="8" fillId="6" borderId="4" xfId="3" applyFont="1" applyFill="1" applyBorder="1" applyAlignment="1">
      <alignment horizontal="right" vertical="center" wrapText="1"/>
    </xf>
    <xf numFmtId="0" fontId="8" fillId="6" borderId="1" xfId="2" applyFont="1" applyFill="1" applyBorder="1">
      <alignment vertical="center"/>
    </xf>
    <xf numFmtId="0" fontId="6" fillId="0" borderId="2" xfId="2" applyFont="1" applyBorder="1" applyAlignment="1">
      <alignment horizontal="left" vertical="center" wrapText="1"/>
    </xf>
    <xf numFmtId="0" fontId="8" fillId="0" borderId="3" xfId="2" applyFont="1" applyBorder="1" applyAlignment="1">
      <alignment horizontal="left" vertical="center" wrapText="1"/>
    </xf>
    <xf numFmtId="0" fontId="8" fillId="0" borderId="5" xfId="2" applyFont="1" applyBorder="1" applyAlignment="1">
      <alignment horizontal="left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8" fillId="0" borderId="6" xfId="2" applyFont="1" applyBorder="1" applyAlignment="1">
      <alignment horizontal="left" vertical="center" wrapText="1"/>
    </xf>
    <xf numFmtId="0" fontId="8" fillId="0" borderId="7" xfId="2" applyFont="1" applyBorder="1" applyAlignment="1">
      <alignment horizontal="left" vertical="center" wrapText="1"/>
    </xf>
    <xf numFmtId="0" fontId="8" fillId="0" borderId="8" xfId="2" applyFont="1" applyBorder="1" applyAlignment="1">
      <alignment horizontal="left" vertical="center" wrapText="1"/>
    </xf>
    <xf numFmtId="0" fontId="8" fillId="0" borderId="3" xfId="2" applyFont="1" applyBorder="1" applyAlignment="1">
      <alignment vertical="center" wrapText="1"/>
    </xf>
    <xf numFmtId="0" fontId="8" fillId="0" borderId="5" xfId="2" applyFont="1" applyBorder="1" applyAlignment="1">
      <alignment vertical="center" wrapText="1"/>
    </xf>
    <xf numFmtId="0" fontId="12" fillId="0" borderId="3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4" fillId="0" borderId="3" xfId="2" applyFont="1" applyBorder="1" applyAlignment="1">
      <alignment horizontal="center" vertical="center"/>
    </xf>
    <xf numFmtId="0" fontId="14" fillId="0" borderId="5" xfId="2" applyFont="1" applyBorder="1" applyAlignment="1">
      <alignment horizontal="center" vertical="center"/>
    </xf>
    <xf numFmtId="0" fontId="6" fillId="0" borderId="2" xfId="2" applyFont="1" applyBorder="1" applyAlignment="1">
      <alignment horizontal="left" wrapText="1"/>
    </xf>
    <xf numFmtId="0" fontId="8" fillId="0" borderId="10" xfId="2" applyFont="1" applyBorder="1" applyAlignment="1">
      <alignment horizontal="left" vertical="center" wrapText="1"/>
    </xf>
    <xf numFmtId="0" fontId="8" fillId="0" borderId="10" xfId="2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  <xf numFmtId="0" fontId="10" fillId="0" borderId="10" xfId="2" applyFont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176" fontId="8" fillId="0" borderId="3" xfId="3" applyNumberFormat="1" applyFont="1" applyFill="1" applyBorder="1" applyAlignment="1">
      <alignment horizontal="left" vertical="center" wrapText="1"/>
    </xf>
    <xf numFmtId="176" fontId="8" fillId="0" borderId="5" xfId="3" applyNumberFormat="1" applyFont="1" applyFill="1" applyBorder="1" applyAlignment="1">
      <alignment horizontal="left" vertical="center" wrapText="1"/>
    </xf>
    <xf numFmtId="0" fontId="4" fillId="0" borderId="0" xfId="2" applyFont="1" applyAlignment="1">
      <alignment horizontal="center" vertical="center"/>
    </xf>
    <xf numFmtId="0" fontId="3" fillId="0" borderId="0" xfId="2" applyAlignment="1">
      <alignment horizontal="center" vertical="center" wrapText="1"/>
    </xf>
    <xf numFmtId="56" fontId="0" fillId="5" borderId="1" xfId="0" applyNumberFormat="1" applyFill="1" applyBorder="1" applyAlignment="1">
      <alignment horizontal="right"/>
    </xf>
    <xf numFmtId="56" fontId="0" fillId="5" borderId="6" xfId="0" applyNumberFormat="1" applyFill="1" applyBorder="1" applyAlignment="1">
      <alignment horizontal="right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png"/><Relationship Id="rId16" Type="http://schemas.openxmlformats.org/officeDocument/2006/relationships/image" Target="../media/image16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5" Type="http://schemas.openxmlformats.org/officeDocument/2006/relationships/image" Target="../media/image5.jpeg"/><Relationship Id="rId90" Type="http://schemas.openxmlformats.org/officeDocument/2006/relationships/image" Target="../media/image90.pn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19050</xdr:colOff>
      <xdr:row>15</xdr:row>
      <xdr:rowOff>28575</xdr:rowOff>
    </xdr:from>
    <xdr:to>
      <xdr:col>11</xdr:col>
      <xdr:colOff>1468575</xdr:colOff>
      <xdr:row>15</xdr:row>
      <xdr:rowOff>1108575</xdr:rowOff>
    </xdr:to>
    <xdr:pic>
      <xdr:nvPicPr>
        <xdr:cNvPr id="2" name="図 86" descr="\\apollo\home3\common\中丹技術支援室\料金表作成\料金表写真データ\リサイズ\CNC三次元測定機 １.jpg">
          <a:extLst>
            <a:ext uri="{FF2B5EF4-FFF2-40B4-BE49-F238E27FC236}">
              <a16:creationId xmlns:a16="http://schemas.microsoft.com/office/drawing/2014/main" id="{F3084D77-663D-4246-ABDA-4A4F90AF28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2905125"/>
          <a:ext cx="1440000" cy="108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16</xdr:row>
      <xdr:rowOff>38100</xdr:rowOff>
    </xdr:from>
    <xdr:to>
      <xdr:col>11</xdr:col>
      <xdr:colOff>1464765</xdr:colOff>
      <xdr:row>17</xdr:row>
      <xdr:rowOff>1770</xdr:rowOff>
    </xdr:to>
    <xdr:pic>
      <xdr:nvPicPr>
        <xdr:cNvPr id="3" name="Picture 2" descr="R0010082">
          <a:extLst>
            <a:ext uri="{FF2B5EF4-FFF2-40B4-BE49-F238E27FC236}">
              <a16:creationId xmlns:a16="http://schemas.microsoft.com/office/drawing/2014/main" id="{3674BBBC-BF4E-47B7-A097-B22D72A1F15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4048125"/>
          <a:ext cx="1440000" cy="108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38100</xdr:colOff>
      <xdr:row>20</xdr:row>
      <xdr:rowOff>19050</xdr:rowOff>
    </xdr:from>
    <xdr:to>
      <xdr:col>11</xdr:col>
      <xdr:colOff>1470480</xdr:colOff>
      <xdr:row>20</xdr:row>
      <xdr:rowOff>1101587</xdr:rowOff>
    </xdr:to>
    <xdr:pic>
      <xdr:nvPicPr>
        <xdr:cNvPr id="4" name="Picture 3" descr="R0010083">
          <a:extLst>
            <a:ext uri="{FF2B5EF4-FFF2-40B4-BE49-F238E27FC236}">
              <a16:creationId xmlns:a16="http://schemas.microsoft.com/office/drawing/2014/main" id="{275C9C24-8CD2-4B81-939E-179CEA8FFA2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5" y="8562975"/>
          <a:ext cx="1440000" cy="1082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38100</xdr:colOff>
      <xdr:row>22</xdr:row>
      <xdr:rowOff>28573</xdr:rowOff>
    </xdr:from>
    <xdr:to>
      <xdr:col>11</xdr:col>
      <xdr:colOff>1470480</xdr:colOff>
      <xdr:row>22</xdr:row>
      <xdr:rowOff>1086263</xdr:rowOff>
    </xdr:to>
    <xdr:pic>
      <xdr:nvPicPr>
        <xdr:cNvPr id="5" name="Picture 5" descr="画像 173">
          <a:extLst>
            <a:ext uri="{FF2B5EF4-FFF2-40B4-BE49-F238E27FC236}">
              <a16:creationId xmlns:a16="http://schemas.microsoft.com/office/drawing/2014/main" id="{6EAE29E5-C2BD-4C4A-AC77-7BA6C5A6822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5" y="10839448"/>
          <a:ext cx="1440000" cy="1048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24</xdr:row>
      <xdr:rowOff>28574</xdr:rowOff>
    </xdr:from>
    <xdr:to>
      <xdr:col>11</xdr:col>
      <xdr:colOff>1464765</xdr:colOff>
      <xdr:row>24</xdr:row>
      <xdr:rowOff>1088831</xdr:rowOff>
    </xdr:to>
    <xdr:pic>
      <xdr:nvPicPr>
        <xdr:cNvPr id="6" name="Picture 89" descr="DSC00725">
          <a:extLst>
            <a:ext uri="{FF2B5EF4-FFF2-40B4-BE49-F238E27FC236}">
              <a16:creationId xmlns:a16="http://schemas.microsoft.com/office/drawing/2014/main" id="{58433E14-29EA-40EA-AB79-6328FEE511D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12372974"/>
          <a:ext cx="1440000" cy="1056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29817</xdr:colOff>
      <xdr:row>25</xdr:row>
      <xdr:rowOff>41413</xdr:rowOff>
    </xdr:from>
    <xdr:to>
      <xdr:col>11</xdr:col>
      <xdr:colOff>1466007</xdr:colOff>
      <xdr:row>25</xdr:row>
      <xdr:rowOff>1101587</xdr:rowOff>
    </xdr:to>
    <xdr:pic>
      <xdr:nvPicPr>
        <xdr:cNvPr id="7" name="Picture 90" descr="DSC00726">
          <a:extLst>
            <a:ext uri="{FF2B5EF4-FFF2-40B4-BE49-F238E27FC236}">
              <a16:creationId xmlns:a16="http://schemas.microsoft.com/office/drawing/2014/main" id="{7B43B6A6-192F-41E1-8E61-A43AEC6589F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5042" y="13519288"/>
          <a:ext cx="1440000" cy="1060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38100</xdr:colOff>
      <xdr:row>26</xdr:row>
      <xdr:rowOff>38099</xdr:rowOff>
    </xdr:from>
    <xdr:to>
      <xdr:col>11</xdr:col>
      <xdr:colOff>1470480</xdr:colOff>
      <xdr:row>26</xdr:row>
      <xdr:rowOff>1101587</xdr:rowOff>
    </xdr:to>
    <xdr:pic>
      <xdr:nvPicPr>
        <xdr:cNvPr id="8" name="Picture 6" descr="画像 195">
          <a:extLst>
            <a:ext uri="{FF2B5EF4-FFF2-40B4-BE49-F238E27FC236}">
              <a16:creationId xmlns:a16="http://schemas.microsoft.com/office/drawing/2014/main" id="{0DDA431D-EC7F-4B78-8D8B-281687CF832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5" y="14649449"/>
          <a:ext cx="1440000" cy="1063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47624</xdr:colOff>
      <xdr:row>27</xdr:row>
      <xdr:rowOff>28575</xdr:rowOff>
    </xdr:from>
    <xdr:to>
      <xdr:col>11</xdr:col>
      <xdr:colOff>1487624</xdr:colOff>
      <xdr:row>27</xdr:row>
      <xdr:rowOff>1086264</xdr:rowOff>
    </xdr:to>
    <xdr:pic>
      <xdr:nvPicPr>
        <xdr:cNvPr id="9" name="Picture 7" descr="画像 203">
          <a:extLst>
            <a:ext uri="{FF2B5EF4-FFF2-40B4-BE49-F238E27FC236}">
              <a16:creationId xmlns:a16="http://schemas.microsoft.com/office/drawing/2014/main" id="{AE16C6A6-DC27-4465-A7E7-952A1583559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62849" y="15773400"/>
          <a:ext cx="1440000" cy="1048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38101</xdr:colOff>
      <xdr:row>28</xdr:row>
      <xdr:rowOff>28574</xdr:rowOff>
    </xdr:from>
    <xdr:to>
      <xdr:col>11</xdr:col>
      <xdr:colOff>1470481</xdr:colOff>
      <xdr:row>28</xdr:row>
      <xdr:rowOff>1068455</xdr:rowOff>
    </xdr:to>
    <xdr:pic>
      <xdr:nvPicPr>
        <xdr:cNvPr id="10" name="Picture 8" descr="機械備品１９．７．４ 004">
          <a:extLst>
            <a:ext uri="{FF2B5EF4-FFF2-40B4-BE49-F238E27FC236}">
              <a16:creationId xmlns:a16="http://schemas.microsoft.com/office/drawing/2014/main" id="{73C19D00-62C8-4195-9538-A3E6C646BF2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6" y="16906874"/>
          <a:ext cx="1440000" cy="1039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38100</xdr:colOff>
      <xdr:row>29</xdr:row>
      <xdr:rowOff>28575</xdr:rowOff>
    </xdr:from>
    <xdr:to>
      <xdr:col>11</xdr:col>
      <xdr:colOff>1470480</xdr:colOff>
      <xdr:row>29</xdr:row>
      <xdr:rowOff>1089495</xdr:rowOff>
    </xdr:to>
    <xdr:pic>
      <xdr:nvPicPr>
        <xdr:cNvPr id="11" name="Picture 9" descr="機械備品１９．７．４ 003">
          <a:extLst>
            <a:ext uri="{FF2B5EF4-FFF2-40B4-BE49-F238E27FC236}">
              <a16:creationId xmlns:a16="http://schemas.microsoft.com/office/drawing/2014/main" id="{199FB1CC-B7D7-4C2F-A114-802ABDD4284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5" y="18040350"/>
          <a:ext cx="1440000" cy="1064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47626</xdr:colOff>
      <xdr:row>30</xdr:row>
      <xdr:rowOff>38100</xdr:rowOff>
    </xdr:from>
    <xdr:to>
      <xdr:col>11</xdr:col>
      <xdr:colOff>1487626</xdr:colOff>
      <xdr:row>30</xdr:row>
      <xdr:rowOff>1088831</xdr:rowOff>
    </xdr:to>
    <xdr:pic>
      <xdr:nvPicPr>
        <xdr:cNvPr id="12" name="Picture 77" descr="機械備品１９．11">
          <a:extLst>
            <a:ext uri="{FF2B5EF4-FFF2-40B4-BE49-F238E27FC236}">
              <a16:creationId xmlns:a16="http://schemas.microsoft.com/office/drawing/2014/main" id="{54F78533-E0CE-44B6-B632-0DE1331DAB1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62851" y="19183350"/>
          <a:ext cx="1440000" cy="10469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466725</xdr:colOff>
      <xdr:row>17</xdr:row>
      <xdr:rowOff>366825</xdr:rowOff>
    </xdr:from>
    <xdr:to>
      <xdr:col>11</xdr:col>
      <xdr:colOff>1463040</xdr:colOff>
      <xdr:row>17</xdr:row>
      <xdr:rowOff>973455</xdr:rowOff>
    </xdr:to>
    <xdr:pic>
      <xdr:nvPicPr>
        <xdr:cNvPr id="13" name="Picture 94" descr="SKMBT_C25208030511000">
          <a:extLst>
            <a:ext uri="{FF2B5EF4-FFF2-40B4-BE49-F238E27FC236}">
              <a16:creationId xmlns:a16="http://schemas.microsoft.com/office/drawing/2014/main" id="{C4577DFD-C832-4AF7-B506-603524C0F16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2" cstate="print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117" t="14616" r="30226" b="70679"/>
        <a:stretch>
          <a:fillRect/>
        </a:stretch>
      </xdr:blipFill>
      <xdr:spPr bwMode="auto">
        <a:xfrm>
          <a:off x="7981950" y="5510325"/>
          <a:ext cx="1000125" cy="614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21</xdr:row>
      <xdr:rowOff>19050</xdr:rowOff>
    </xdr:from>
    <xdr:to>
      <xdr:col>11</xdr:col>
      <xdr:colOff>1464765</xdr:colOff>
      <xdr:row>21</xdr:row>
      <xdr:rowOff>1121299</xdr:rowOff>
    </xdr:to>
    <xdr:pic>
      <xdr:nvPicPr>
        <xdr:cNvPr id="14" name="Picture 4" descr="画像 177">
          <a:extLst>
            <a:ext uri="{FF2B5EF4-FFF2-40B4-BE49-F238E27FC236}">
              <a16:creationId xmlns:a16="http://schemas.microsoft.com/office/drawing/2014/main" id="{97578F3C-3201-4948-8F47-3AD396E6530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9696450"/>
          <a:ext cx="1440000" cy="10908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38099</xdr:colOff>
      <xdr:row>17</xdr:row>
      <xdr:rowOff>581024</xdr:rowOff>
    </xdr:from>
    <xdr:to>
      <xdr:col>11</xdr:col>
      <xdr:colOff>495299</xdr:colOff>
      <xdr:row>17</xdr:row>
      <xdr:rowOff>931544</xdr:rowOff>
    </xdr:to>
    <xdr:pic>
      <xdr:nvPicPr>
        <xdr:cNvPr id="16" name="Picture 95" descr="SKMBT_C25208030511000">
          <a:extLst>
            <a:ext uri="{FF2B5EF4-FFF2-40B4-BE49-F238E27FC236}">
              <a16:creationId xmlns:a16="http://schemas.microsoft.com/office/drawing/2014/main" id="{52D4CCD5-3EE9-4766-B68D-C99974BEF9E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4" cstate="print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98" t="17380" r="66246" b="72104"/>
        <a:stretch>
          <a:fillRect/>
        </a:stretch>
      </xdr:blipFill>
      <xdr:spPr bwMode="auto">
        <a:xfrm rot="21135992">
          <a:off x="7553324" y="5724524"/>
          <a:ext cx="457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29818</xdr:colOff>
      <xdr:row>34</xdr:row>
      <xdr:rowOff>45140</xdr:rowOff>
    </xdr:from>
    <xdr:to>
      <xdr:col>11</xdr:col>
      <xdr:colOff>1466008</xdr:colOff>
      <xdr:row>35</xdr:row>
      <xdr:rowOff>247236</xdr:rowOff>
    </xdr:to>
    <xdr:pic>
      <xdr:nvPicPr>
        <xdr:cNvPr id="17" name="Picture 11" descr="機械備品１９．７．４ 187">
          <a:extLst>
            <a:ext uri="{FF2B5EF4-FFF2-40B4-BE49-F238E27FC236}">
              <a16:creationId xmlns:a16="http://schemas.microsoft.com/office/drawing/2014/main" id="{FBFD20E3-943A-498C-9E93-9C01405FE96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5043" y="20990615"/>
          <a:ext cx="1440000" cy="1068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29817</xdr:colOff>
      <xdr:row>38</xdr:row>
      <xdr:rowOff>36858</xdr:rowOff>
    </xdr:from>
    <xdr:to>
      <xdr:col>11</xdr:col>
      <xdr:colOff>1466007</xdr:colOff>
      <xdr:row>39</xdr:row>
      <xdr:rowOff>265043</xdr:rowOff>
    </xdr:to>
    <xdr:pic>
      <xdr:nvPicPr>
        <xdr:cNvPr id="18" name="Picture 13" descr="１９年度購入機器 024">
          <a:extLst>
            <a:ext uri="{FF2B5EF4-FFF2-40B4-BE49-F238E27FC236}">
              <a16:creationId xmlns:a16="http://schemas.microsoft.com/office/drawing/2014/main" id="{8F5B6B5C-C6FF-42F7-A531-5E938B462BE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5042" y="23268333"/>
          <a:ext cx="1440000" cy="1085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47625</xdr:colOff>
      <xdr:row>40</xdr:row>
      <xdr:rowOff>28575</xdr:rowOff>
    </xdr:from>
    <xdr:to>
      <xdr:col>11</xdr:col>
      <xdr:colOff>1487625</xdr:colOff>
      <xdr:row>43</xdr:row>
      <xdr:rowOff>228186</xdr:rowOff>
    </xdr:to>
    <xdr:pic>
      <xdr:nvPicPr>
        <xdr:cNvPr id="19" name="Picture 15" descr="R0010096">
          <a:extLst>
            <a:ext uri="{FF2B5EF4-FFF2-40B4-BE49-F238E27FC236}">
              <a16:creationId xmlns:a16="http://schemas.microsoft.com/office/drawing/2014/main" id="{10FF89F4-768F-4B6E-9B9C-0F83192492E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62850" y="24374475"/>
          <a:ext cx="1440000" cy="10854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38100</xdr:colOff>
      <xdr:row>44</xdr:row>
      <xdr:rowOff>28575</xdr:rowOff>
    </xdr:from>
    <xdr:to>
      <xdr:col>11</xdr:col>
      <xdr:colOff>1470480</xdr:colOff>
      <xdr:row>44</xdr:row>
      <xdr:rowOff>1108575</xdr:rowOff>
    </xdr:to>
    <xdr:pic>
      <xdr:nvPicPr>
        <xdr:cNvPr id="20" name="Picture 16" descr="IMG_0753">
          <a:extLst>
            <a:ext uri="{FF2B5EF4-FFF2-40B4-BE49-F238E27FC236}">
              <a16:creationId xmlns:a16="http://schemas.microsoft.com/office/drawing/2014/main" id="{A79D3D5C-4C59-43FA-9392-5D97246374E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5" y="25546050"/>
          <a:ext cx="1440000" cy="108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38100</xdr:colOff>
      <xdr:row>46</xdr:row>
      <xdr:rowOff>38100</xdr:rowOff>
    </xdr:from>
    <xdr:to>
      <xdr:col>11</xdr:col>
      <xdr:colOff>1470480</xdr:colOff>
      <xdr:row>46</xdr:row>
      <xdr:rowOff>1121910</xdr:rowOff>
    </xdr:to>
    <xdr:pic>
      <xdr:nvPicPr>
        <xdr:cNvPr id="21" name="Picture 18" descr="IMG_0785">
          <a:extLst>
            <a:ext uri="{FF2B5EF4-FFF2-40B4-BE49-F238E27FC236}">
              <a16:creationId xmlns:a16="http://schemas.microsoft.com/office/drawing/2014/main" id="{024F7281-5736-4D0D-84F0-55DB14FE5CB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5" y="27841575"/>
          <a:ext cx="1440000" cy="108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45</xdr:row>
      <xdr:rowOff>19050</xdr:rowOff>
    </xdr:from>
    <xdr:to>
      <xdr:col>11</xdr:col>
      <xdr:colOff>1464765</xdr:colOff>
      <xdr:row>45</xdr:row>
      <xdr:rowOff>1085715</xdr:rowOff>
    </xdr:to>
    <xdr:pic>
      <xdr:nvPicPr>
        <xdr:cNvPr id="22" name="図 2">
          <a:extLst>
            <a:ext uri="{FF2B5EF4-FFF2-40B4-BE49-F238E27FC236}">
              <a16:creationId xmlns:a16="http://schemas.microsoft.com/office/drawing/2014/main" id="{AE353F4F-50A6-4FF7-AC55-818D9B52178F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26679525"/>
          <a:ext cx="1440000" cy="108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38100</xdr:colOff>
      <xdr:row>47</xdr:row>
      <xdr:rowOff>28575</xdr:rowOff>
    </xdr:from>
    <xdr:to>
      <xdr:col>11</xdr:col>
      <xdr:colOff>1470480</xdr:colOff>
      <xdr:row>47</xdr:row>
      <xdr:rowOff>1108575</xdr:rowOff>
    </xdr:to>
    <xdr:pic>
      <xdr:nvPicPr>
        <xdr:cNvPr id="23" name="図 3">
          <a:extLst>
            <a:ext uri="{FF2B5EF4-FFF2-40B4-BE49-F238E27FC236}">
              <a16:creationId xmlns:a16="http://schemas.microsoft.com/office/drawing/2014/main" id="{D5955D28-5CCF-4F0C-8C6A-A6105D0B7399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5" y="28975050"/>
          <a:ext cx="1440000" cy="108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48</xdr:row>
      <xdr:rowOff>28575</xdr:rowOff>
    </xdr:from>
    <xdr:to>
      <xdr:col>11</xdr:col>
      <xdr:colOff>1464765</xdr:colOff>
      <xdr:row>48</xdr:row>
      <xdr:rowOff>1108575</xdr:rowOff>
    </xdr:to>
    <xdr:pic>
      <xdr:nvPicPr>
        <xdr:cNvPr id="24" name="図 4">
          <a:extLst>
            <a:ext uri="{FF2B5EF4-FFF2-40B4-BE49-F238E27FC236}">
              <a16:creationId xmlns:a16="http://schemas.microsoft.com/office/drawing/2014/main" id="{E0F8D3D6-91A1-4762-880A-DA42ABFFA16A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30118050"/>
          <a:ext cx="1440000" cy="108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50</xdr:row>
      <xdr:rowOff>28575</xdr:rowOff>
    </xdr:from>
    <xdr:to>
      <xdr:col>11</xdr:col>
      <xdr:colOff>1464765</xdr:colOff>
      <xdr:row>50</xdr:row>
      <xdr:rowOff>1108575</xdr:rowOff>
    </xdr:to>
    <xdr:pic>
      <xdr:nvPicPr>
        <xdr:cNvPr id="25" name="図 6">
          <a:extLst>
            <a:ext uri="{FF2B5EF4-FFF2-40B4-BE49-F238E27FC236}">
              <a16:creationId xmlns:a16="http://schemas.microsoft.com/office/drawing/2014/main" id="{DA0B0B56-F40F-4145-BD91-D8E0CB6DEB34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31546800"/>
          <a:ext cx="1440000" cy="108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51</xdr:row>
      <xdr:rowOff>28574</xdr:rowOff>
    </xdr:from>
    <xdr:to>
      <xdr:col>11</xdr:col>
      <xdr:colOff>1464765</xdr:colOff>
      <xdr:row>51</xdr:row>
      <xdr:rowOff>1108574</xdr:rowOff>
    </xdr:to>
    <xdr:pic>
      <xdr:nvPicPr>
        <xdr:cNvPr id="26" name="図 7">
          <a:extLst>
            <a:ext uri="{FF2B5EF4-FFF2-40B4-BE49-F238E27FC236}">
              <a16:creationId xmlns:a16="http://schemas.microsoft.com/office/drawing/2014/main" id="{B10DAE4B-76A6-4EC1-B301-5C115D86E86C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32689799"/>
          <a:ext cx="1440000" cy="108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38100</xdr:colOff>
      <xdr:row>42</xdr:row>
      <xdr:rowOff>28575</xdr:rowOff>
    </xdr:from>
    <xdr:to>
      <xdr:col>11</xdr:col>
      <xdr:colOff>1470480</xdr:colOff>
      <xdr:row>44</xdr:row>
      <xdr:rowOff>912</xdr:rowOff>
    </xdr:to>
    <xdr:pic>
      <xdr:nvPicPr>
        <xdr:cNvPr id="27" name="図 8">
          <a:extLst>
            <a:ext uri="{FF2B5EF4-FFF2-40B4-BE49-F238E27FC236}">
              <a16:creationId xmlns:a16="http://schemas.microsoft.com/office/drawing/2014/main" id="{E158455B-1133-43D6-A874-8EEC71BFECA9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5" y="24403050"/>
          <a:ext cx="1440000" cy="1102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38100</xdr:colOff>
      <xdr:row>36</xdr:row>
      <xdr:rowOff>38101</xdr:rowOff>
    </xdr:from>
    <xdr:to>
      <xdr:col>11</xdr:col>
      <xdr:colOff>1470480</xdr:colOff>
      <xdr:row>37</xdr:row>
      <xdr:rowOff>265044</xdr:rowOff>
    </xdr:to>
    <xdr:pic>
      <xdr:nvPicPr>
        <xdr:cNvPr id="28" name="図 10">
          <a:extLst>
            <a:ext uri="{FF2B5EF4-FFF2-40B4-BE49-F238E27FC236}">
              <a16:creationId xmlns:a16="http://schemas.microsoft.com/office/drawing/2014/main" id="{FBE39DD1-BC19-456F-BF90-B9306880E343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5" y="22126576"/>
          <a:ext cx="1440000" cy="1084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57</xdr:row>
      <xdr:rowOff>28575</xdr:rowOff>
    </xdr:from>
    <xdr:to>
      <xdr:col>11</xdr:col>
      <xdr:colOff>1464765</xdr:colOff>
      <xdr:row>57</xdr:row>
      <xdr:rowOff>1108575</xdr:rowOff>
    </xdr:to>
    <xdr:pic>
      <xdr:nvPicPr>
        <xdr:cNvPr id="29" name="Picture 25" descr="画像 170">
          <a:extLst>
            <a:ext uri="{FF2B5EF4-FFF2-40B4-BE49-F238E27FC236}">
              <a16:creationId xmlns:a16="http://schemas.microsoft.com/office/drawing/2014/main" id="{A3E8E5D3-E1B6-4CEF-8417-2F0BFA405A2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36747450"/>
          <a:ext cx="1440000" cy="108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58</xdr:row>
      <xdr:rowOff>38100</xdr:rowOff>
    </xdr:from>
    <xdr:to>
      <xdr:col>11</xdr:col>
      <xdr:colOff>1464765</xdr:colOff>
      <xdr:row>58</xdr:row>
      <xdr:rowOff>1101587</xdr:rowOff>
    </xdr:to>
    <xdr:pic>
      <xdr:nvPicPr>
        <xdr:cNvPr id="30" name="Picture 27" descr="IMG_0761">
          <a:extLst>
            <a:ext uri="{FF2B5EF4-FFF2-40B4-BE49-F238E27FC236}">
              <a16:creationId xmlns:a16="http://schemas.microsoft.com/office/drawing/2014/main" id="{903C9D21-B4B3-4C02-ACCA-13BECF116EE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37899975"/>
          <a:ext cx="1440000" cy="10634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59</xdr:row>
      <xdr:rowOff>38100</xdr:rowOff>
    </xdr:from>
    <xdr:to>
      <xdr:col>11</xdr:col>
      <xdr:colOff>1464765</xdr:colOff>
      <xdr:row>59</xdr:row>
      <xdr:rowOff>1122625</xdr:rowOff>
    </xdr:to>
    <xdr:pic>
      <xdr:nvPicPr>
        <xdr:cNvPr id="31" name="Picture 28" descr="IMG_0758">
          <a:extLst>
            <a:ext uri="{FF2B5EF4-FFF2-40B4-BE49-F238E27FC236}">
              <a16:creationId xmlns:a16="http://schemas.microsoft.com/office/drawing/2014/main" id="{41E16E77-197E-4816-B65F-B55F1CACED8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39042975"/>
          <a:ext cx="1440000" cy="1088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60</xdr:row>
      <xdr:rowOff>28575</xdr:rowOff>
    </xdr:from>
    <xdr:to>
      <xdr:col>11</xdr:col>
      <xdr:colOff>1464765</xdr:colOff>
      <xdr:row>60</xdr:row>
      <xdr:rowOff>1108575</xdr:rowOff>
    </xdr:to>
    <xdr:pic>
      <xdr:nvPicPr>
        <xdr:cNvPr id="32" name="Picture 29" descr="機械備品１９．７．４ 012">
          <a:extLst>
            <a:ext uri="{FF2B5EF4-FFF2-40B4-BE49-F238E27FC236}">
              <a16:creationId xmlns:a16="http://schemas.microsoft.com/office/drawing/2014/main" id="{5EAB7B45-8152-4B9E-9C7A-DF3F763AF46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40176450"/>
          <a:ext cx="1440000" cy="108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61</xdr:row>
      <xdr:rowOff>38100</xdr:rowOff>
    </xdr:from>
    <xdr:to>
      <xdr:col>11</xdr:col>
      <xdr:colOff>1464765</xdr:colOff>
      <xdr:row>61</xdr:row>
      <xdr:rowOff>1101587</xdr:rowOff>
    </xdr:to>
    <xdr:pic>
      <xdr:nvPicPr>
        <xdr:cNvPr id="33" name="Picture 30" descr="機械備品１９．７．４ 013">
          <a:extLst>
            <a:ext uri="{FF2B5EF4-FFF2-40B4-BE49-F238E27FC236}">
              <a16:creationId xmlns:a16="http://schemas.microsoft.com/office/drawing/2014/main" id="{7FF28640-406A-4EBC-8730-BFAA2A2715B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41328975"/>
          <a:ext cx="1440000" cy="10634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62</xdr:row>
      <xdr:rowOff>38100</xdr:rowOff>
    </xdr:from>
    <xdr:to>
      <xdr:col>11</xdr:col>
      <xdr:colOff>1464765</xdr:colOff>
      <xdr:row>62</xdr:row>
      <xdr:rowOff>1121299</xdr:rowOff>
    </xdr:to>
    <xdr:pic>
      <xdr:nvPicPr>
        <xdr:cNvPr id="34" name="Picture 31" descr="R0010067">
          <a:extLst>
            <a:ext uri="{FF2B5EF4-FFF2-40B4-BE49-F238E27FC236}">
              <a16:creationId xmlns:a16="http://schemas.microsoft.com/office/drawing/2014/main" id="{90DC5299-1BC2-40E4-BAF7-B2C242D5F21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42471975"/>
          <a:ext cx="1440000" cy="10717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63</xdr:row>
      <xdr:rowOff>0</xdr:rowOff>
    </xdr:from>
    <xdr:to>
      <xdr:col>11</xdr:col>
      <xdr:colOff>1464765</xdr:colOff>
      <xdr:row>63</xdr:row>
      <xdr:rowOff>1083199</xdr:rowOff>
    </xdr:to>
    <xdr:pic>
      <xdr:nvPicPr>
        <xdr:cNvPr id="35" name="Picture 87" descr="超音波探傷器">
          <a:extLst>
            <a:ext uri="{FF2B5EF4-FFF2-40B4-BE49-F238E27FC236}">
              <a16:creationId xmlns:a16="http://schemas.microsoft.com/office/drawing/2014/main" id="{5A50E819-D1E6-47AA-91F2-70526A73C62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43576875"/>
          <a:ext cx="1440000" cy="10717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38100</xdr:colOff>
      <xdr:row>63</xdr:row>
      <xdr:rowOff>38100</xdr:rowOff>
    </xdr:from>
    <xdr:to>
      <xdr:col>11</xdr:col>
      <xdr:colOff>1470480</xdr:colOff>
      <xdr:row>63</xdr:row>
      <xdr:rowOff>1121910</xdr:rowOff>
    </xdr:to>
    <xdr:pic>
      <xdr:nvPicPr>
        <xdr:cNvPr id="36" name="Picture 68" descr="画像 078">
          <a:extLst>
            <a:ext uri="{FF2B5EF4-FFF2-40B4-BE49-F238E27FC236}">
              <a16:creationId xmlns:a16="http://schemas.microsoft.com/office/drawing/2014/main" id="{33836E67-4F93-4456-AFE6-91BA57F57C0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5" y="43614975"/>
          <a:ext cx="1440000" cy="108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68</xdr:row>
      <xdr:rowOff>38100</xdr:rowOff>
    </xdr:from>
    <xdr:to>
      <xdr:col>11</xdr:col>
      <xdr:colOff>1464765</xdr:colOff>
      <xdr:row>68</xdr:row>
      <xdr:rowOff>1121910</xdr:rowOff>
    </xdr:to>
    <xdr:pic>
      <xdr:nvPicPr>
        <xdr:cNvPr id="37" name="Picture 35" descr="画像 166">
          <a:extLst>
            <a:ext uri="{FF2B5EF4-FFF2-40B4-BE49-F238E27FC236}">
              <a16:creationId xmlns:a16="http://schemas.microsoft.com/office/drawing/2014/main" id="{5A2E0CD0-49CF-4574-820C-C9DBE8A999B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47424975"/>
          <a:ext cx="1440000" cy="108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69</xdr:row>
      <xdr:rowOff>38100</xdr:rowOff>
    </xdr:from>
    <xdr:to>
      <xdr:col>11</xdr:col>
      <xdr:colOff>1464765</xdr:colOff>
      <xdr:row>71</xdr:row>
      <xdr:rowOff>911</xdr:rowOff>
    </xdr:to>
    <xdr:pic>
      <xdr:nvPicPr>
        <xdr:cNvPr id="38" name="Picture 79" descr="機械備品１９．７．４ 019">
          <a:extLst>
            <a:ext uri="{FF2B5EF4-FFF2-40B4-BE49-F238E27FC236}">
              <a16:creationId xmlns:a16="http://schemas.microsoft.com/office/drawing/2014/main" id="{99DB486C-C53A-4669-9E0B-12E010D6083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48567975"/>
          <a:ext cx="1440000" cy="10924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27334</xdr:colOff>
      <xdr:row>71</xdr:row>
      <xdr:rowOff>21534</xdr:rowOff>
    </xdr:from>
    <xdr:to>
      <xdr:col>11</xdr:col>
      <xdr:colOff>1463524</xdr:colOff>
      <xdr:row>71</xdr:row>
      <xdr:rowOff>1086263</xdr:rowOff>
    </xdr:to>
    <xdr:pic>
      <xdr:nvPicPr>
        <xdr:cNvPr id="39" name="図 1">
          <a:extLst>
            <a:ext uri="{FF2B5EF4-FFF2-40B4-BE49-F238E27FC236}">
              <a16:creationId xmlns:a16="http://schemas.microsoft.com/office/drawing/2014/main" id="{F1659C40-B57A-4B46-81A5-B34154E6F2D6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2559" y="49694409"/>
          <a:ext cx="1440000" cy="1055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65</xdr:row>
      <xdr:rowOff>28575</xdr:rowOff>
    </xdr:from>
    <xdr:to>
      <xdr:col>11</xdr:col>
      <xdr:colOff>1464765</xdr:colOff>
      <xdr:row>67</xdr:row>
      <xdr:rowOff>248094</xdr:rowOff>
    </xdr:to>
    <xdr:pic>
      <xdr:nvPicPr>
        <xdr:cNvPr id="40" name="図 3">
          <a:extLst>
            <a:ext uri="{FF2B5EF4-FFF2-40B4-BE49-F238E27FC236}">
              <a16:creationId xmlns:a16="http://schemas.microsoft.com/office/drawing/2014/main" id="{B40783AE-B5E7-4F9E-A016-795782786F99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45129450"/>
          <a:ext cx="1440000" cy="1349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19051</xdr:colOff>
      <xdr:row>75</xdr:row>
      <xdr:rowOff>28574</xdr:rowOff>
    </xdr:from>
    <xdr:to>
      <xdr:col>11</xdr:col>
      <xdr:colOff>1468576</xdr:colOff>
      <xdr:row>75</xdr:row>
      <xdr:rowOff>1088831</xdr:rowOff>
    </xdr:to>
    <xdr:pic>
      <xdr:nvPicPr>
        <xdr:cNvPr id="41" name="Picture 33" descr="画像 165">
          <a:extLst>
            <a:ext uri="{FF2B5EF4-FFF2-40B4-BE49-F238E27FC236}">
              <a16:creationId xmlns:a16="http://schemas.microsoft.com/office/drawing/2014/main" id="{9EB2F26F-D25D-4F5C-80A1-497F9268913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6" y="51473099"/>
          <a:ext cx="1440000" cy="1056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76</xdr:row>
      <xdr:rowOff>19050</xdr:rowOff>
    </xdr:from>
    <xdr:to>
      <xdr:col>11</xdr:col>
      <xdr:colOff>1464765</xdr:colOff>
      <xdr:row>77</xdr:row>
      <xdr:rowOff>0</xdr:rowOff>
    </xdr:to>
    <xdr:pic>
      <xdr:nvPicPr>
        <xdr:cNvPr id="42" name="Picture 34" descr="画像 171">
          <a:extLst>
            <a:ext uri="{FF2B5EF4-FFF2-40B4-BE49-F238E27FC236}">
              <a16:creationId xmlns:a16="http://schemas.microsoft.com/office/drawing/2014/main" id="{CEC3FA97-EEF4-46C9-A01D-AC46164E4F1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52597050"/>
          <a:ext cx="1440000" cy="1099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38100</xdr:colOff>
      <xdr:row>77</xdr:row>
      <xdr:rowOff>28575</xdr:rowOff>
    </xdr:from>
    <xdr:to>
      <xdr:col>11</xdr:col>
      <xdr:colOff>1470480</xdr:colOff>
      <xdr:row>78</xdr:row>
      <xdr:rowOff>1050069</xdr:rowOff>
    </xdr:to>
    <xdr:pic>
      <xdr:nvPicPr>
        <xdr:cNvPr id="43" name="Picture 37" descr="機械備品１９．７．４ 035">
          <a:extLst>
            <a:ext uri="{FF2B5EF4-FFF2-40B4-BE49-F238E27FC236}">
              <a16:creationId xmlns:a16="http://schemas.microsoft.com/office/drawing/2014/main" id="{BE9ED0D6-E955-4BAD-9950-757EED75578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5" y="53740050"/>
          <a:ext cx="1440000" cy="1048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78</xdr:row>
      <xdr:rowOff>28575</xdr:rowOff>
    </xdr:from>
    <xdr:to>
      <xdr:col>11</xdr:col>
      <xdr:colOff>1464765</xdr:colOff>
      <xdr:row>78</xdr:row>
      <xdr:rowOff>1101587</xdr:rowOff>
    </xdr:to>
    <xdr:pic>
      <xdr:nvPicPr>
        <xdr:cNvPr id="44" name="Picture 38" descr="機械備品１９．７．４ 032">
          <a:extLst>
            <a:ext uri="{FF2B5EF4-FFF2-40B4-BE49-F238E27FC236}">
              <a16:creationId xmlns:a16="http://schemas.microsoft.com/office/drawing/2014/main" id="{7EF8DA39-9D22-4D96-B74C-AE33DEE45A5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54873525"/>
          <a:ext cx="1440000" cy="1073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79</xdr:row>
      <xdr:rowOff>38100</xdr:rowOff>
    </xdr:from>
    <xdr:to>
      <xdr:col>11</xdr:col>
      <xdr:colOff>1464765</xdr:colOff>
      <xdr:row>79</xdr:row>
      <xdr:rowOff>1121299</xdr:rowOff>
    </xdr:to>
    <xdr:pic>
      <xdr:nvPicPr>
        <xdr:cNvPr id="45" name="Picture 39" descr="機械備品１９．７．４ 033">
          <a:extLst>
            <a:ext uri="{FF2B5EF4-FFF2-40B4-BE49-F238E27FC236}">
              <a16:creationId xmlns:a16="http://schemas.microsoft.com/office/drawing/2014/main" id="{C9FB6C83-A6E1-462D-B4E2-BE01759E9EC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56016525"/>
          <a:ext cx="1440000" cy="10717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28574</xdr:colOff>
      <xdr:row>80</xdr:row>
      <xdr:rowOff>38100</xdr:rowOff>
    </xdr:from>
    <xdr:to>
      <xdr:col>11</xdr:col>
      <xdr:colOff>1464764</xdr:colOff>
      <xdr:row>81</xdr:row>
      <xdr:rowOff>1822</xdr:rowOff>
    </xdr:to>
    <xdr:pic>
      <xdr:nvPicPr>
        <xdr:cNvPr id="46" name="Picture 40" descr="機械備品１９．７．４ 034">
          <a:extLst>
            <a:ext uri="{FF2B5EF4-FFF2-40B4-BE49-F238E27FC236}">
              <a16:creationId xmlns:a16="http://schemas.microsoft.com/office/drawing/2014/main" id="{57350A48-35F7-4F39-9DBE-C5A54C4956D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799" y="57150000"/>
          <a:ext cx="1440000" cy="1080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90</xdr:row>
      <xdr:rowOff>38099</xdr:rowOff>
    </xdr:from>
    <xdr:to>
      <xdr:col>11</xdr:col>
      <xdr:colOff>1464765</xdr:colOff>
      <xdr:row>91</xdr:row>
      <xdr:rowOff>550462</xdr:rowOff>
    </xdr:to>
    <xdr:pic>
      <xdr:nvPicPr>
        <xdr:cNvPr id="47" name="Picture 41" descr="１９年度購入機器 010">
          <a:extLst>
            <a:ext uri="{FF2B5EF4-FFF2-40B4-BE49-F238E27FC236}">
              <a16:creationId xmlns:a16="http://schemas.microsoft.com/office/drawing/2014/main" id="{7C4B51BC-1825-44F7-8377-F1652C460A0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64179449"/>
          <a:ext cx="1440000" cy="1080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93</xdr:row>
      <xdr:rowOff>28575</xdr:rowOff>
    </xdr:from>
    <xdr:to>
      <xdr:col>11</xdr:col>
      <xdr:colOff>1464765</xdr:colOff>
      <xdr:row>93</xdr:row>
      <xdr:rowOff>1108575</xdr:rowOff>
    </xdr:to>
    <xdr:pic>
      <xdr:nvPicPr>
        <xdr:cNvPr id="48" name="Picture 44" descr="IMG_0770">
          <a:extLst>
            <a:ext uri="{FF2B5EF4-FFF2-40B4-BE49-F238E27FC236}">
              <a16:creationId xmlns:a16="http://schemas.microsoft.com/office/drawing/2014/main" id="{9A1F288D-8DBB-45A9-8926-6025AFC73DD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66455925"/>
          <a:ext cx="1440000" cy="108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19050</xdr:colOff>
      <xdr:row>94</xdr:row>
      <xdr:rowOff>38100</xdr:rowOff>
    </xdr:from>
    <xdr:to>
      <xdr:col>11</xdr:col>
      <xdr:colOff>1468575</xdr:colOff>
      <xdr:row>94</xdr:row>
      <xdr:rowOff>1121910</xdr:rowOff>
    </xdr:to>
    <xdr:pic>
      <xdr:nvPicPr>
        <xdr:cNvPr id="49" name="Picture 45" descr="画像 103">
          <a:extLst>
            <a:ext uri="{FF2B5EF4-FFF2-40B4-BE49-F238E27FC236}">
              <a16:creationId xmlns:a16="http://schemas.microsoft.com/office/drawing/2014/main" id="{7290A6E4-40DF-4BF9-A865-B5BB3B8299A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67608450"/>
          <a:ext cx="1440000" cy="108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95</xdr:row>
      <xdr:rowOff>19050</xdr:rowOff>
    </xdr:from>
    <xdr:to>
      <xdr:col>11</xdr:col>
      <xdr:colOff>1464765</xdr:colOff>
      <xdr:row>96</xdr:row>
      <xdr:rowOff>1083810</xdr:rowOff>
    </xdr:to>
    <xdr:pic>
      <xdr:nvPicPr>
        <xdr:cNvPr id="50" name="Picture 46" descr="IMG_0806">
          <a:extLst>
            <a:ext uri="{FF2B5EF4-FFF2-40B4-BE49-F238E27FC236}">
              <a16:creationId xmlns:a16="http://schemas.microsoft.com/office/drawing/2014/main" id="{CC81DD4B-5A8E-43B8-85BC-46DF4D3B20D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68713350"/>
          <a:ext cx="1440000" cy="108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98</xdr:row>
      <xdr:rowOff>28575</xdr:rowOff>
    </xdr:from>
    <xdr:to>
      <xdr:col>11</xdr:col>
      <xdr:colOff>1464765</xdr:colOff>
      <xdr:row>98</xdr:row>
      <xdr:rowOff>1108575</xdr:rowOff>
    </xdr:to>
    <xdr:pic>
      <xdr:nvPicPr>
        <xdr:cNvPr id="51" name="Picture 47" descr="IMG_0773">
          <a:extLst>
            <a:ext uri="{FF2B5EF4-FFF2-40B4-BE49-F238E27FC236}">
              <a16:creationId xmlns:a16="http://schemas.microsoft.com/office/drawing/2014/main" id="{94CB3404-25CD-49EF-BEAF-3CDE2E001D5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70199250"/>
          <a:ext cx="1440000" cy="108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85</xdr:row>
      <xdr:rowOff>28575</xdr:rowOff>
    </xdr:from>
    <xdr:to>
      <xdr:col>11</xdr:col>
      <xdr:colOff>1464765</xdr:colOff>
      <xdr:row>85</xdr:row>
      <xdr:rowOff>1108575</xdr:rowOff>
    </xdr:to>
    <xdr:pic>
      <xdr:nvPicPr>
        <xdr:cNvPr id="52" name="図 9">
          <a:extLst>
            <a:ext uri="{FF2B5EF4-FFF2-40B4-BE49-F238E27FC236}">
              <a16:creationId xmlns:a16="http://schemas.microsoft.com/office/drawing/2014/main" id="{00A7FF5C-56FA-44AC-A113-25CDB0B261C9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60626625"/>
          <a:ext cx="1440000" cy="108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38099</xdr:colOff>
      <xdr:row>87</xdr:row>
      <xdr:rowOff>95250</xdr:rowOff>
    </xdr:from>
    <xdr:to>
      <xdr:col>11</xdr:col>
      <xdr:colOff>1470479</xdr:colOff>
      <xdr:row>89</xdr:row>
      <xdr:rowOff>117147</xdr:rowOff>
    </xdr:to>
    <xdr:pic>
      <xdr:nvPicPr>
        <xdr:cNvPr id="53" name="図 10">
          <a:extLst>
            <a:ext uri="{FF2B5EF4-FFF2-40B4-BE49-F238E27FC236}">
              <a16:creationId xmlns:a16="http://schemas.microsoft.com/office/drawing/2014/main" id="{FCF691C3-B1BE-4B9D-8BE2-8D728F250AF6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4" y="62407800"/>
          <a:ext cx="1440000" cy="1222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96</xdr:row>
      <xdr:rowOff>38100</xdr:rowOff>
    </xdr:from>
    <xdr:to>
      <xdr:col>11</xdr:col>
      <xdr:colOff>1464765</xdr:colOff>
      <xdr:row>96</xdr:row>
      <xdr:rowOff>1121910</xdr:rowOff>
    </xdr:to>
    <xdr:pic>
      <xdr:nvPicPr>
        <xdr:cNvPr id="54" name="図 11">
          <a:extLst>
            <a:ext uri="{FF2B5EF4-FFF2-40B4-BE49-F238E27FC236}">
              <a16:creationId xmlns:a16="http://schemas.microsoft.com/office/drawing/2014/main" id="{529402E0-E621-4551-8693-E5DC3D57ADF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68751450"/>
          <a:ext cx="1440000" cy="108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108</xdr:row>
      <xdr:rowOff>28575</xdr:rowOff>
    </xdr:from>
    <xdr:to>
      <xdr:col>11</xdr:col>
      <xdr:colOff>1464765</xdr:colOff>
      <xdr:row>108</xdr:row>
      <xdr:rowOff>1108575</xdr:rowOff>
    </xdr:to>
    <xdr:pic>
      <xdr:nvPicPr>
        <xdr:cNvPr id="55" name="Picture 54" descr="機械備品１９．７．４ 008">
          <a:extLst>
            <a:ext uri="{FF2B5EF4-FFF2-40B4-BE49-F238E27FC236}">
              <a16:creationId xmlns:a16="http://schemas.microsoft.com/office/drawing/2014/main" id="{55705A63-802A-4E7F-A12F-35B7833BA46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78581250"/>
          <a:ext cx="1440000" cy="108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109</xdr:row>
      <xdr:rowOff>38100</xdr:rowOff>
    </xdr:from>
    <xdr:to>
      <xdr:col>11</xdr:col>
      <xdr:colOff>1464765</xdr:colOff>
      <xdr:row>110</xdr:row>
      <xdr:rowOff>1770</xdr:rowOff>
    </xdr:to>
    <xdr:pic>
      <xdr:nvPicPr>
        <xdr:cNvPr id="56" name="Picture 92" descr="分光蛍光">
          <a:extLst>
            <a:ext uri="{FF2B5EF4-FFF2-40B4-BE49-F238E27FC236}">
              <a16:creationId xmlns:a16="http://schemas.microsoft.com/office/drawing/2014/main" id="{13255BDD-064C-487D-A296-63185FDB9CF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79724250"/>
          <a:ext cx="1440000" cy="108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115</xdr:row>
      <xdr:rowOff>28575</xdr:rowOff>
    </xdr:from>
    <xdr:to>
      <xdr:col>11</xdr:col>
      <xdr:colOff>1464765</xdr:colOff>
      <xdr:row>115</xdr:row>
      <xdr:rowOff>1108575</xdr:rowOff>
    </xdr:to>
    <xdr:pic>
      <xdr:nvPicPr>
        <xdr:cNvPr id="57" name="Picture 57" descr="画像 061">
          <a:extLst>
            <a:ext uri="{FF2B5EF4-FFF2-40B4-BE49-F238E27FC236}">
              <a16:creationId xmlns:a16="http://schemas.microsoft.com/office/drawing/2014/main" id="{26558099-1744-4827-97FD-7315B15458C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85829775"/>
          <a:ext cx="1440000" cy="108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116</xdr:row>
      <xdr:rowOff>28575</xdr:rowOff>
    </xdr:from>
    <xdr:to>
      <xdr:col>11</xdr:col>
      <xdr:colOff>1464765</xdr:colOff>
      <xdr:row>116</xdr:row>
      <xdr:rowOff>1088831</xdr:rowOff>
    </xdr:to>
    <xdr:pic>
      <xdr:nvPicPr>
        <xdr:cNvPr id="58" name="Picture 93" descr="アミノ酸">
          <a:extLst>
            <a:ext uri="{FF2B5EF4-FFF2-40B4-BE49-F238E27FC236}">
              <a16:creationId xmlns:a16="http://schemas.microsoft.com/office/drawing/2014/main" id="{F16AAC8F-DB72-4CC5-891E-AF6E8A4C0F4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86963250"/>
          <a:ext cx="1440000" cy="1056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119</xdr:row>
      <xdr:rowOff>38099</xdr:rowOff>
    </xdr:from>
    <xdr:to>
      <xdr:col>11</xdr:col>
      <xdr:colOff>1464765</xdr:colOff>
      <xdr:row>120</xdr:row>
      <xdr:rowOff>1769</xdr:rowOff>
    </xdr:to>
    <xdr:pic>
      <xdr:nvPicPr>
        <xdr:cNvPr id="59" name="Picture 61" descr="IMG_0808">
          <a:extLst>
            <a:ext uri="{FF2B5EF4-FFF2-40B4-BE49-F238E27FC236}">
              <a16:creationId xmlns:a16="http://schemas.microsoft.com/office/drawing/2014/main" id="{7CDFAE65-1A88-4AC8-BFE4-B28A17FBAAA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90373199"/>
          <a:ext cx="1440000" cy="108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121</xdr:row>
      <xdr:rowOff>28575</xdr:rowOff>
    </xdr:from>
    <xdr:to>
      <xdr:col>11</xdr:col>
      <xdr:colOff>1464765</xdr:colOff>
      <xdr:row>121</xdr:row>
      <xdr:rowOff>1108575</xdr:rowOff>
    </xdr:to>
    <xdr:pic>
      <xdr:nvPicPr>
        <xdr:cNvPr id="60" name="Picture 62" descr="画像 075">
          <a:extLst>
            <a:ext uri="{FF2B5EF4-FFF2-40B4-BE49-F238E27FC236}">
              <a16:creationId xmlns:a16="http://schemas.microsoft.com/office/drawing/2014/main" id="{71FC9C61-7486-449B-A777-EBCF03B114A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91821000"/>
          <a:ext cx="1440000" cy="108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122</xdr:row>
      <xdr:rowOff>38100</xdr:rowOff>
    </xdr:from>
    <xdr:to>
      <xdr:col>11</xdr:col>
      <xdr:colOff>1464765</xdr:colOff>
      <xdr:row>123</xdr:row>
      <xdr:rowOff>819015</xdr:rowOff>
    </xdr:to>
    <xdr:pic>
      <xdr:nvPicPr>
        <xdr:cNvPr id="61" name="Picture 63" descr="１９年度購入機器 021">
          <a:extLst>
            <a:ext uri="{FF2B5EF4-FFF2-40B4-BE49-F238E27FC236}">
              <a16:creationId xmlns:a16="http://schemas.microsoft.com/office/drawing/2014/main" id="{9DB8AD87-67CC-4519-8C62-41CDBECA47B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92964000"/>
          <a:ext cx="1440000" cy="822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103</xdr:row>
      <xdr:rowOff>19050</xdr:rowOff>
    </xdr:from>
    <xdr:to>
      <xdr:col>11</xdr:col>
      <xdr:colOff>1464765</xdr:colOff>
      <xdr:row>103</xdr:row>
      <xdr:rowOff>1085715</xdr:rowOff>
    </xdr:to>
    <xdr:pic>
      <xdr:nvPicPr>
        <xdr:cNvPr id="62" name="図 23">
          <a:extLst>
            <a:ext uri="{FF2B5EF4-FFF2-40B4-BE49-F238E27FC236}">
              <a16:creationId xmlns:a16="http://schemas.microsoft.com/office/drawing/2014/main" id="{3C9BF5B3-19BF-4BB5-8BC9-2A49123F9C31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72961500"/>
          <a:ext cx="1440000" cy="108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104</xdr:row>
      <xdr:rowOff>19050</xdr:rowOff>
    </xdr:from>
    <xdr:to>
      <xdr:col>11</xdr:col>
      <xdr:colOff>1464765</xdr:colOff>
      <xdr:row>104</xdr:row>
      <xdr:rowOff>1085715</xdr:rowOff>
    </xdr:to>
    <xdr:pic>
      <xdr:nvPicPr>
        <xdr:cNvPr id="63" name="図 24">
          <a:extLst>
            <a:ext uri="{FF2B5EF4-FFF2-40B4-BE49-F238E27FC236}">
              <a16:creationId xmlns:a16="http://schemas.microsoft.com/office/drawing/2014/main" id="{0F5DB0D6-B75F-4BB1-9A3F-0D04721DAB84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74066400"/>
          <a:ext cx="1440000" cy="108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38100</xdr:colOff>
      <xdr:row>123</xdr:row>
      <xdr:rowOff>38100</xdr:rowOff>
    </xdr:from>
    <xdr:to>
      <xdr:col>11</xdr:col>
      <xdr:colOff>1470480</xdr:colOff>
      <xdr:row>123</xdr:row>
      <xdr:rowOff>1089494</xdr:rowOff>
    </xdr:to>
    <xdr:pic>
      <xdr:nvPicPr>
        <xdr:cNvPr id="64" name="図 1">
          <a:extLst>
            <a:ext uri="{FF2B5EF4-FFF2-40B4-BE49-F238E27FC236}">
              <a16:creationId xmlns:a16="http://schemas.microsoft.com/office/drawing/2014/main" id="{87492FD9-88F1-422E-A80C-98C40D72559D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5" y="94097475"/>
          <a:ext cx="1440000" cy="1055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106</xdr:row>
      <xdr:rowOff>28575</xdr:rowOff>
    </xdr:from>
    <xdr:to>
      <xdr:col>11</xdr:col>
      <xdr:colOff>1464765</xdr:colOff>
      <xdr:row>106</xdr:row>
      <xdr:rowOff>1108575</xdr:rowOff>
    </xdr:to>
    <xdr:pic>
      <xdr:nvPicPr>
        <xdr:cNvPr id="65" name="図 1">
          <a:extLst>
            <a:ext uri="{FF2B5EF4-FFF2-40B4-BE49-F238E27FC236}">
              <a16:creationId xmlns:a16="http://schemas.microsoft.com/office/drawing/2014/main" id="{04E88A81-7B6B-439F-9752-888E656A637E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76314300"/>
          <a:ext cx="1440000" cy="108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128</xdr:row>
      <xdr:rowOff>28574</xdr:rowOff>
    </xdr:from>
    <xdr:to>
      <xdr:col>11</xdr:col>
      <xdr:colOff>1464765</xdr:colOff>
      <xdr:row>130</xdr:row>
      <xdr:rowOff>204912</xdr:rowOff>
    </xdr:to>
    <xdr:pic>
      <xdr:nvPicPr>
        <xdr:cNvPr id="66" name="Picture 96" descr="蛍光X線膜厚計　77">
          <a:extLst>
            <a:ext uri="{FF2B5EF4-FFF2-40B4-BE49-F238E27FC236}">
              <a16:creationId xmlns:a16="http://schemas.microsoft.com/office/drawing/2014/main" id="{027D6132-0121-408B-91F6-00656AB4B9B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96983549"/>
          <a:ext cx="1440000" cy="1056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129</xdr:row>
      <xdr:rowOff>38100</xdr:rowOff>
    </xdr:from>
    <xdr:to>
      <xdr:col>11</xdr:col>
      <xdr:colOff>1464765</xdr:colOff>
      <xdr:row>130</xdr:row>
      <xdr:rowOff>247515</xdr:rowOff>
    </xdr:to>
    <xdr:pic>
      <xdr:nvPicPr>
        <xdr:cNvPr id="67" name="Picture 97" descr="電磁・過電流膜厚計　78">
          <a:extLst>
            <a:ext uri="{FF2B5EF4-FFF2-40B4-BE49-F238E27FC236}">
              <a16:creationId xmlns:a16="http://schemas.microsoft.com/office/drawing/2014/main" id="{B223C485-8D7B-42FF-9544-7C9A1949AF8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98136075"/>
          <a:ext cx="1440000" cy="108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38099</xdr:colOff>
      <xdr:row>131</xdr:row>
      <xdr:rowOff>28574</xdr:rowOff>
    </xdr:from>
    <xdr:to>
      <xdr:col>11</xdr:col>
      <xdr:colOff>1470479</xdr:colOff>
      <xdr:row>131</xdr:row>
      <xdr:rowOff>1068455</xdr:rowOff>
    </xdr:to>
    <xdr:pic>
      <xdr:nvPicPr>
        <xdr:cNvPr id="68" name="Picture 65" descr="温湿度ｻｲｸﾙ3">
          <a:extLst>
            <a:ext uri="{FF2B5EF4-FFF2-40B4-BE49-F238E27FC236}">
              <a16:creationId xmlns:a16="http://schemas.microsoft.com/office/drawing/2014/main" id="{24243B09-7176-4190-A9FB-2CF557E2CB2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4" y="99269549"/>
          <a:ext cx="1440000" cy="1039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38100</xdr:colOff>
      <xdr:row>132</xdr:row>
      <xdr:rowOff>38100</xdr:rowOff>
    </xdr:from>
    <xdr:to>
      <xdr:col>11</xdr:col>
      <xdr:colOff>1470480</xdr:colOff>
      <xdr:row>132</xdr:row>
      <xdr:rowOff>1121962</xdr:rowOff>
    </xdr:to>
    <xdr:pic>
      <xdr:nvPicPr>
        <xdr:cNvPr id="69" name="Picture 66" descr="画像 107">
          <a:extLst>
            <a:ext uri="{FF2B5EF4-FFF2-40B4-BE49-F238E27FC236}">
              <a16:creationId xmlns:a16="http://schemas.microsoft.com/office/drawing/2014/main" id="{0CA0C3DF-06C6-42B8-91A7-9E26A83EB08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5" y="100422075"/>
          <a:ext cx="1440000" cy="1080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133</xdr:row>
      <xdr:rowOff>19050</xdr:rowOff>
    </xdr:from>
    <xdr:to>
      <xdr:col>11</xdr:col>
      <xdr:colOff>1464765</xdr:colOff>
      <xdr:row>133</xdr:row>
      <xdr:rowOff>1121299</xdr:rowOff>
    </xdr:to>
    <xdr:pic>
      <xdr:nvPicPr>
        <xdr:cNvPr id="70" name="Picture 26" descr="IMG_0787">
          <a:extLst>
            <a:ext uri="{FF2B5EF4-FFF2-40B4-BE49-F238E27FC236}">
              <a16:creationId xmlns:a16="http://schemas.microsoft.com/office/drawing/2014/main" id="{086EFC29-31F6-4198-A4EF-A7D7BEA6E82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101546025"/>
          <a:ext cx="1440000" cy="10908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35615</xdr:colOff>
      <xdr:row>134</xdr:row>
      <xdr:rowOff>22776</xdr:rowOff>
    </xdr:from>
    <xdr:to>
      <xdr:col>11</xdr:col>
      <xdr:colOff>1466090</xdr:colOff>
      <xdr:row>135</xdr:row>
      <xdr:rowOff>285420</xdr:rowOff>
    </xdr:to>
    <xdr:pic>
      <xdr:nvPicPr>
        <xdr:cNvPr id="71" name="Picture 80" descr="機械備品１９．７．４ 015">
          <a:extLst>
            <a:ext uri="{FF2B5EF4-FFF2-40B4-BE49-F238E27FC236}">
              <a16:creationId xmlns:a16="http://schemas.microsoft.com/office/drawing/2014/main" id="{BEC481FE-5249-4DD4-9B51-DB2FA8C2A99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0840" y="102692751"/>
          <a:ext cx="1440000" cy="11351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136</xdr:row>
      <xdr:rowOff>38099</xdr:rowOff>
    </xdr:from>
    <xdr:to>
      <xdr:col>11</xdr:col>
      <xdr:colOff>1464765</xdr:colOff>
      <xdr:row>138</xdr:row>
      <xdr:rowOff>909</xdr:rowOff>
    </xdr:to>
    <xdr:pic>
      <xdr:nvPicPr>
        <xdr:cNvPr id="72" name="図 1">
          <a:extLst>
            <a:ext uri="{FF2B5EF4-FFF2-40B4-BE49-F238E27FC236}">
              <a16:creationId xmlns:a16="http://schemas.microsoft.com/office/drawing/2014/main" id="{71F33E50-8950-49F2-8E74-04947AD66C77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103889174"/>
          <a:ext cx="1440000" cy="109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141</xdr:row>
      <xdr:rowOff>38100</xdr:rowOff>
    </xdr:from>
    <xdr:to>
      <xdr:col>11</xdr:col>
      <xdr:colOff>1464765</xdr:colOff>
      <xdr:row>141</xdr:row>
      <xdr:rowOff>1121910</xdr:rowOff>
    </xdr:to>
    <xdr:pic>
      <xdr:nvPicPr>
        <xdr:cNvPr id="73" name="Picture 70" descr="機械備品１９．７．４ 023">
          <a:extLst>
            <a:ext uri="{FF2B5EF4-FFF2-40B4-BE49-F238E27FC236}">
              <a16:creationId xmlns:a16="http://schemas.microsoft.com/office/drawing/2014/main" id="{6691F178-F8E0-45D0-9885-5933F3940DD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105660825"/>
          <a:ext cx="1440000" cy="108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142</xdr:row>
      <xdr:rowOff>28575</xdr:rowOff>
    </xdr:from>
    <xdr:to>
      <xdr:col>11</xdr:col>
      <xdr:colOff>1464765</xdr:colOff>
      <xdr:row>142</xdr:row>
      <xdr:rowOff>1108575</xdr:rowOff>
    </xdr:to>
    <xdr:pic>
      <xdr:nvPicPr>
        <xdr:cNvPr id="74" name="Picture 73" descr="画像 098">
          <a:extLst>
            <a:ext uri="{FF2B5EF4-FFF2-40B4-BE49-F238E27FC236}">
              <a16:creationId xmlns:a16="http://schemas.microsoft.com/office/drawing/2014/main" id="{6AC89B90-75CC-442B-94E0-C314802D199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106794300"/>
          <a:ext cx="1440000" cy="108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41462</xdr:colOff>
      <xdr:row>149</xdr:row>
      <xdr:rowOff>31937</xdr:rowOff>
    </xdr:from>
    <xdr:to>
      <xdr:col>11</xdr:col>
      <xdr:colOff>1486505</xdr:colOff>
      <xdr:row>149</xdr:row>
      <xdr:rowOff>1121300</xdr:rowOff>
    </xdr:to>
    <xdr:pic>
      <xdr:nvPicPr>
        <xdr:cNvPr id="75" name="Picture 88" descr="非接触３次元デジタイザー２">
          <a:extLst>
            <a:ext uri="{FF2B5EF4-FFF2-40B4-BE49-F238E27FC236}">
              <a16:creationId xmlns:a16="http://schemas.microsoft.com/office/drawing/2014/main" id="{1C957289-4165-421D-820D-FDF009F9BD7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687" y="111941162"/>
          <a:ext cx="1445043" cy="10779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22412</xdr:colOff>
      <xdr:row>147</xdr:row>
      <xdr:rowOff>41462</xdr:rowOff>
    </xdr:from>
    <xdr:to>
      <xdr:col>11</xdr:col>
      <xdr:colOff>1466222</xdr:colOff>
      <xdr:row>147</xdr:row>
      <xdr:rowOff>1121962</xdr:rowOff>
    </xdr:to>
    <xdr:pic>
      <xdr:nvPicPr>
        <xdr:cNvPr id="76" name="図 5">
          <a:extLst>
            <a:ext uri="{FF2B5EF4-FFF2-40B4-BE49-F238E27FC236}">
              <a16:creationId xmlns:a16="http://schemas.microsoft.com/office/drawing/2014/main" id="{D7A74D93-938F-4377-A079-BBB88E156D9C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7637" y="109664687"/>
          <a:ext cx="1440000" cy="107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22412</xdr:colOff>
      <xdr:row>148</xdr:row>
      <xdr:rowOff>31937</xdr:rowOff>
    </xdr:from>
    <xdr:to>
      <xdr:col>11</xdr:col>
      <xdr:colOff>1466222</xdr:colOff>
      <xdr:row>148</xdr:row>
      <xdr:rowOff>1121962</xdr:rowOff>
    </xdr:to>
    <xdr:pic>
      <xdr:nvPicPr>
        <xdr:cNvPr id="77" name="図 6">
          <a:extLst>
            <a:ext uri="{FF2B5EF4-FFF2-40B4-BE49-F238E27FC236}">
              <a16:creationId xmlns:a16="http://schemas.microsoft.com/office/drawing/2014/main" id="{3773129D-DDDC-4F2F-8131-F73F0310FA38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7637" y="110798162"/>
          <a:ext cx="1440000" cy="1086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20730</xdr:colOff>
      <xdr:row>146</xdr:row>
      <xdr:rowOff>31937</xdr:rowOff>
    </xdr:from>
    <xdr:to>
      <xdr:col>11</xdr:col>
      <xdr:colOff>1464540</xdr:colOff>
      <xdr:row>146</xdr:row>
      <xdr:rowOff>1121300</xdr:rowOff>
    </xdr:to>
    <xdr:pic>
      <xdr:nvPicPr>
        <xdr:cNvPr id="78" name="図 2">
          <a:extLst>
            <a:ext uri="{FF2B5EF4-FFF2-40B4-BE49-F238E27FC236}">
              <a16:creationId xmlns:a16="http://schemas.microsoft.com/office/drawing/2014/main" id="{AA7858AF-C4EC-47AF-9EEF-6298BA766EB2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5955" y="108512162"/>
          <a:ext cx="1440000" cy="10779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39780</xdr:colOff>
      <xdr:row>150</xdr:row>
      <xdr:rowOff>41461</xdr:rowOff>
    </xdr:from>
    <xdr:to>
      <xdr:col>11</xdr:col>
      <xdr:colOff>1466445</xdr:colOff>
      <xdr:row>150</xdr:row>
      <xdr:rowOff>1122624</xdr:rowOff>
    </xdr:to>
    <xdr:pic>
      <xdr:nvPicPr>
        <xdr:cNvPr id="79" name="図 2">
          <a:extLst>
            <a:ext uri="{FF2B5EF4-FFF2-40B4-BE49-F238E27FC236}">
              <a16:creationId xmlns:a16="http://schemas.microsoft.com/office/drawing/2014/main" id="{283C356B-4CAF-4311-BCB7-60B2C0E8697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5005" y="113093686"/>
          <a:ext cx="1440000" cy="10849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18</xdr:row>
      <xdr:rowOff>28575</xdr:rowOff>
    </xdr:from>
    <xdr:to>
      <xdr:col>11</xdr:col>
      <xdr:colOff>1464765</xdr:colOff>
      <xdr:row>18</xdr:row>
      <xdr:rowOff>1108575</xdr:rowOff>
    </xdr:to>
    <xdr:pic>
      <xdr:nvPicPr>
        <xdr:cNvPr id="80" name="図 79" descr="\\apollo\home3\common\中丹技術支援室\パンフ用貸付機器一覧\更新photo\RIMG0085.JPG">
          <a:extLst>
            <a:ext uri="{FF2B5EF4-FFF2-40B4-BE49-F238E27FC236}">
              <a16:creationId xmlns:a16="http://schemas.microsoft.com/office/drawing/2014/main" id="{0BF11E2D-6555-4C49-88C3-AF6762CA5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6305550"/>
          <a:ext cx="144000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38100</xdr:colOff>
      <xdr:row>56</xdr:row>
      <xdr:rowOff>38100</xdr:rowOff>
    </xdr:from>
    <xdr:to>
      <xdr:col>11</xdr:col>
      <xdr:colOff>1470480</xdr:colOff>
      <xdr:row>56</xdr:row>
      <xdr:rowOff>1121910</xdr:rowOff>
    </xdr:to>
    <xdr:pic>
      <xdr:nvPicPr>
        <xdr:cNvPr id="81" name="図 80" descr="\\apollo\home3\common\中丹技術支援室\パンフ用貸付機器一覧\更新photo\RIMG0086.JPG">
          <a:extLst>
            <a:ext uri="{FF2B5EF4-FFF2-40B4-BE49-F238E27FC236}">
              <a16:creationId xmlns:a16="http://schemas.microsoft.com/office/drawing/2014/main" id="{A57DC6B2-5E56-476C-88EF-01FEE01AB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5" y="35613975"/>
          <a:ext cx="144000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28575</xdr:colOff>
      <xdr:row>55</xdr:row>
      <xdr:rowOff>47625</xdr:rowOff>
    </xdr:from>
    <xdr:to>
      <xdr:col>11</xdr:col>
      <xdr:colOff>1464765</xdr:colOff>
      <xdr:row>55</xdr:row>
      <xdr:rowOff>1121299</xdr:rowOff>
    </xdr:to>
    <xdr:pic>
      <xdr:nvPicPr>
        <xdr:cNvPr id="82" name="図 81" descr="\\apollo\home3\common\中丹技術支援室\パンフ用貸付機器一覧\更新photo\RIMG0089.JPG">
          <a:extLst>
            <a:ext uri="{FF2B5EF4-FFF2-40B4-BE49-F238E27FC236}">
              <a16:creationId xmlns:a16="http://schemas.microsoft.com/office/drawing/2014/main" id="{26123B85-5018-4ED2-988C-64CB3E8BD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34480500"/>
          <a:ext cx="1440000" cy="1062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28575</xdr:colOff>
      <xdr:row>67</xdr:row>
      <xdr:rowOff>57150</xdr:rowOff>
    </xdr:from>
    <xdr:to>
      <xdr:col>11</xdr:col>
      <xdr:colOff>1464765</xdr:colOff>
      <xdr:row>67</xdr:row>
      <xdr:rowOff>1123815</xdr:rowOff>
    </xdr:to>
    <xdr:pic>
      <xdr:nvPicPr>
        <xdr:cNvPr id="83" name="図 82" descr="\\apollo\home3\common\中丹技術支援室\パンフ用貸付機器一覧\更新photo\RIMG0101.JPG">
          <a:extLst>
            <a:ext uri="{FF2B5EF4-FFF2-40B4-BE49-F238E27FC236}">
              <a16:creationId xmlns:a16="http://schemas.microsoft.com/office/drawing/2014/main" id="{4EFB1F3F-C73D-49D6-8250-674E83272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46301025"/>
          <a:ext cx="144000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28575</xdr:colOff>
      <xdr:row>118</xdr:row>
      <xdr:rowOff>38100</xdr:rowOff>
    </xdr:from>
    <xdr:to>
      <xdr:col>11</xdr:col>
      <xdr:colOff>1464765</xdr:colOff>
      <xdr:row>118</xdr:row>
      <xdr:rowOff>1046839</xdr:rowOff>
    </xdr:to>
    <xdr:pic>
      <xdr:nvPicPr>
        <xdr:cNvPr id="84" name="図 83" descr="\\apollo\home3\common\中丹技術支援室\パンフ用貸付機器一覧\更新photo\RIMG0107.JPG">
          <a:extLst>
            <a:ext uri="{FF2B5EF4-FFF2-40B4-BE49-F238E27FC236}">
              <a16:creationId xmlns:a16="http://schemas.microsoft.com/office/drawing/2014/main" id="{D5B43DA0-7416-473B-982D-53C79E967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89239725"/>
          <a:ext cx="1440000" cy="1022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28575</xdr:colOff>
      <xdr:row>117</xdr:row>
      <xdr:rowOff>28575</xdr:rowOff>
    </xdr:from>
    <xdr:to>
      <xdr:col>11</xdr:col>
      <xdr:colOff>1464765</xdr:colOff>
      <xdr:row>117</xdr:row>
      <xdr:rowOff>1101587</xdr:rowOff>
    </xdr:to>
    <xdr:pic>
      <xdr:nvPicPr>
        <xdr:cNvPr id="85" name="図 84" descr="\\apollo\home3\common\中丹技術支援室\パンフ用貸付機器一覧\更新photo\RIMG0092.JPG">
          <a:extLst>
            <a:ext uri="{FF2B5EF4-FFF2-40B4-BE49-F238E27FC236}">
              <a16:creationId xmlns:a16="http://schemas.microsoft.com/office/drawing/2014/main" id="{1469CC63-F002-46A7-8090-24641A417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88096725"/>
          <a:ext cx="1440000" cy="10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28575</xdr:colOff>
      <xdr:row>127</xdr:row>
      <xdr:rowOff>47625</xdr:rowOff>
    </xdr:from>
    <xdr:to>
      <xdr:col>11</xdr:col>
      <xdr:colOff>1464765</xdr:colOff>
      <xdr:row>127</xdr:row>
      <xdr:rowOff>879975</xdr:rowOff>
    </xdr:to>
    <xdr:pic>
      <xdr:nvPicPr>
        <xdr:cNvPr id="86" name="図 85" descr="\\apollo\home3\common\中丹技術支援室\パンフ用貸付機器一覧\更新photo\RIMG0111.JPG">
          <a:extLst>
            <a:ext uri="{FF2B5EF4-FFF2-40B4-BE49-F238E27FC236}">
              <a16:creationId xmlns:a16="http://schemas.microsoft.com/office/drawing/2014/main" id="{8E2C4ABD-4AB6-43E6-B1C8-B3C1C1407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95859600"/>
          <a:ext cx="1440000" cy="832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28575</xdr:colOff>
      <xdr:row>107</xdr:row>
      <xdr:rowOff>38100</xdr:rowOff>
    </xdr:from>
    <xdr:to>
      <xdr:col>11</xdr:col>
      <xdr:colOff>1464765</xdr:colOff>
      <xdr:row>108</xdr:row>
      <xdr:rowOff>1770</xdr:rowOff>
    </xdr:to>
    <xdr:pic>
      <xdr:nvPicPr>
        <xdr:cNvPr id="87" name="図 86" descr="\\apollo\home3\common\中丹技術支援室\パンフ用貸付機器一覧\更新photo\RIMG0115.JPG">
          <a:extLst>
            <a:ext uri="{FF2B5EF4-FFF2-40B4-BE49-F238E27FC236}">
              <a16:creationId xmlns:a16="http://schemas.microsoft.com/office/drawing/2014/main" id="{9D635D2F-1D6D-4FA5-AC6F-A258B7493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77457300"/>
          <a:ext cx="144000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28575</xdr:colOff>
      <xdr:row>92</xdr:row>
      <xdr:rowOff>38100</xdr:rowOff>
    </xdr:from>
    <xdr:to>
      <xdr:col>11</xdr:col>
      <xdr:colOff>1464765</xdr:colOff>
      <xdr:row>92</xdr:row>
      <xdr:rowOff>1108575</xdr:rowOff>
    </xdr:to>
    <xdr:pic>
      <xdr:nvPicPr>
        <xdr:cNvPr id="88" name="図 87" descr="\\apollo\home3\common\中丹技術支援室\パンフ用貸付機器一覧\更新photo\RIMG0117.JPG">
          <a:extLst>
            <a:ext uri="{FF2B5EF4-FFF2-40B4-BE49-F238E27FC236}">
              <a16:creationId xmlns:a16="http://schemas.microsoft.com/office/drawing/2014/main" id="{2ECAD6A5-D357-4CC4-8E10-6B0D775B0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65322450"/>
          <a:ext cx="1440000" cy="1070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28575</xdr:colOff>
      <xdr:row>105</xdr:row>
      <xdr:rowOff>38100</xdr:rowOff>
    </xdr:from>
    <xdr:to>
      <xdr:col>11</xdr:col>
      <xdr:colOff>1465169</xdr:colOff>
      <xdr:row>106</xdr:row>
      <xdr:rowOff>1770</xdr:rowOff>
    </xdr:to>
    <xdr:pic>
      <xdr:nvPicPr>
        <xdr:cNvPr id="89" name="図 88" descr="\\apollo\home3\common\中丹技術支援室\パンフ用貸付機器一覧\更新photo\102_0513\RIMG0104.JPG">
          <a:extLst>
            <a:ext uri="{FF2B5EF4-FFF2-40B4-BE49-F238E27FC236}">
              <a16:creationId xmlns:a16="http://schemas.microsoft.com/office/drawing/2014/main" id="{AE4D899E-C04E-4AEC-9701-4AA5A874A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75190350"/>
          <a:ext cx="144040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28575</xdr:colOff>
      <xdr:row>81</xdr:row>
      <xdr:rowOff>285750</xdr:rowOff>
    </xdr:from>
    <xdr:to>
      <xdr:col>11</xdr:col>
      <xdr:colOff>1464765</xdr:colOff>
      <xdr:row>81</xdr:row>
      <xdr:rowOff>1146675</xdr:rowOff>
    </xdr:to>
    <xdr:pic>
      <xdr:nvPicPr>
        <xdr:cNvPr id="90" name="図 89" descr="\\apollo\home3\common\中丹技術支援室\パンフ用貸付機器一覧\更新photo\RIMG0090.JPG">
          <a:extLst>
            <a:ext uri="{FF2B5EF4-FFF2-40B4-BE49-F238E27FC236}">
              <a16:creationId xmlns:a16="http://schemas.microsoft.com/office/drawing/2014/main" id="{11DA16E9-7D2E-41A2-BFB5-9CF9DF3B3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58531125"/>
          <a:ext cx="1440000" cy="860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173935</xdr:colOff>
      <xdr:row>99</xdr:row>
      <xdr:rowOff>8283</xdr:rowOff>
    </xdr:from>
    <xdr:to>
      <xdr:col>11</xdr:col>
      <xdr:colOff>1199736</xdr:colOff>
      <xdr:row>100</xdr:row>
      <xdr:rowOff>473</xdr:rowOff>
    </xdr:to>
    <xdr:pic>
      <xdr:nvPicPr>
        <xdr:cNvPr id="91" name="図 90">
          <a:extLst>
            <a:ext uri="{FF2B5EF4-FFF2-40B4-BE49-F238E27FC236}">
              <a16:creationId xmlns:a16="http://schemas.microsoft.com/office/drawing/2014/main" id="{19546D78-CCC8-4EBB-BD05-26336482D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9160" y="71321958"/>
          <a:ext cx="1035326" cy="980885"/>
        </a:xfrm>
        <a:prstGeom prst="rect">
          <a:avLst/>
        </a:prstGeom>
      </xdr:spPr>
    </xdr:pic>
    <xdr:clientData/>
  </xdr:twoCellAnchor>
  <xdr:oneCellAnchor>
    <xdr:from>
      <xdr:col>11</xdr:col>
      <xdr:colOff>28576</xdr:colOff>
      <xdr:row>112</xdr:row>
      <xdr:rowOff>628650</xdr:rowOff>
    </xdr:from>
    <xdr:ext cx="1321490" cy="777467"/>
    <xdr:pic>
      <xdr:nvPicPr>
        <xdr:cNvPr id="92" name="図 91">
          <a:extLst>
            <a:ext uri="{FF2B5EF4-FFF2-40B4-BE49-F238E27FC236}">
              <a16:creationId xmlns:a16="http://schemas.microsoft.com/office/drawing/2014/main" id="{57900074-CF4B-4723-A313-D8E7573A7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43801" y="82905600"/>
          <a:ext cx="1321490" cy="777467"/>
        </a:xfrm>
        <a:prstGeom prst="rect">
          <a:avLst/>
        </a:prstGeom>
      </xdr:spPr>
    </xdr:pic>
    <xdr:clientData/>
  </xdr:oneCellAnchor>
  <xdr:twoCellAnchor editAs="oneCell">
    <xdr:from>
      <xdr:col>11</xdr:col>
      <xdr:colOff>43816</xdr:colOff>
      <xdr:row>19</xdr:row>
      <xdr:rowOff>110490</xdr:rowOff>
    </xdr:from>
    <xdr:to>
      <xdr:col>11</xdr:col>
      <xdr:colOff>1431582</xdr:colOff>
      <xdr:row>19</xdr:row>
      <xdr:rowOff>1009650</xdr:rowOff>
    </xdr:to>
    <xdr:pic>
      <xdr:nvPicPr>
        <xdr:cNvPr id="93" name="図 92">
          <a:extLst>
            <a:ext uri="{FF2B5EF4-FFF2-40B4-BE49-F238E27FC236}">
              <a16:creationId xmlns:a16="http://schemas.microsoft.com/office/drawing/2014/main" id="{0F19BB75-440E-6248-06E2-621191283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7559041" y="7482840"/>
          <a:ext cx="1395386" cy="8896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J96"/>
  <sheetViews>
    <sheetView view="pageBreakPreview" topLeftCell="A16" zoomScaleNormal="100" zoomScaleSheetLayoutView="100" workbookViewId="0">
      <selection activeCell="J84" sqref="J84"/>
    </sheetView>
  </sheetViews>
  <sheetFormatPr defaultColWidth="9" defaultRowHeight="20.25" customHeight="1"/>
  <cols>
    <col min="1" max="1" width="6.19921875" style="3" customWidth="1"/>
    <col min="2" max="2" width="25.69921875" style="3" customWidth="1"/>
    <col min="3" max="3" width="15.69921875" style="3" customWidth="1"/>
    <col min="4" max="4" width="10.59765625" style="3" customWidth="1"/>
    <col min="5" max="5" width="6" style="3" bestFit="1" customWidth="1"/>
    <col min="6" max="8" width="6" style="3" customWidth="1"/>
    <col min="9" max="9" width="28.69921875" style="3" customWidth="1"/>
    <col min="10" max="16384" width="9" style="3"/>
  </cols>
  <sheetData>
    <row r="1" spans="1:9" ht="20.25" customHeight="1">
      <c r="B1" s="10" t="s">
        <v>447</v>
      </c>
      <c r="C1" s="10" t="s">
        <v>448</v>
      </c>
      <c r="D1" s="10" t="s">
        <v>9</v>
      </c>
      <c r="E1" s="11" t="s">
        <v>11</v>
      </c>
      <c r="F1" s="11" t="s">
        <v>12</v>
      </c>
      <c r="G1" s="11" t="s">
        <v>13</v>
      </c>
      <c r="H1" s="11" t="s">
        <v>14</v>
      </c>
      <c r="I1" s="12" t="s">
        <v>449</v>
      </c>
    </row>
    <row r="2" spans="1:9" ht="20.25" customHeight="1">
      <c r="A2" s="3">
        <v>1</v>
      </c>
      <c r="B2" s="13" t="s">
        <v>17</v>
      </c>
      <c r="C2" s="13" t="s">
        <v>450</v>
      </c>
      <c r="D2" s="14" t="s">
        <v>19</v>
      </c>
      <c r="E2" s="15">
        <v>3710</v>
      </c>
      <c r="F2" s="15">
        <f>ROUNDUP(E2/1.1,0)</f>
        <v>3373</v>
      </c>
      <c r="G2" s="15">
        <f>ROUND(E2*0.8,-1)</f>
        <v>2970</v>
      </c>
      <c r="H2" s="15">
        <f>ROUNDUP(G2/1.1,0)</f>
        <v>2700</v>
      </c>
      <c r="I2" s="16" t="s">
        <v>21</v>
      </c>
    </row>
    <row r="3" spans="1:9" ht="20.25" customHeight="1">
      <c r="A3" s="3">
        <v>2</v>
      </c>
      <c r="B3" s="13" t="s">
        <v>22</v>
      </c>
      <c r="C3" s="13" t="s">
        <v>451</v>
      </c>
      <c r="D3" s="14" t="s">
        <v>19</v>
      </c>
      <c r="E3" s="15">
        <v>2200</v>
      </c>
      <c r="F3" s="15">
        <f t="shared" ref="F3:F16" si="0">ROUNDUP(E3/1.1,0)</f>
        <v>2000</v>
      </c>
      <c r="G3" s="15">
        <f t="shared" ref="G3:G16" si="1">ROUND(E3*0.8,-1)</f>
        <v>1760</v>
      </c>
      <c r="H3" s="15">
        <f t="shared" ref="H3:H16" si="2">ROUNDUP(G3/1.1,0)</f>
        <v>1600</v>
      </c>
      <c r="I3" s="16" t="s">
        <v>25</v>
      </c>
    </row>
    <row r="4" spans="1:9" ht="20.25" customHeight="1">
      <c r="A4" s="3">
        <v>3</v>
      </c>
      <c r="B4" s="14" t="s">
        <v>26</v>
      </c>
      <c r="C4" s="14" t="s">
        <v>452</v>
      </c>
      <c r="D4" s="14" t="s">
        <v>19</v>
      </c>
      <c r="E4" s="15">
        <v>510</v>
      </c>
      <c r="F4" s="15">
        <f t="shared" si="0"/>
        <v>464</v>
      </c>
      <c r="G4" s="15">
        <f t="shared" si="1"/>
        <v>410</v>
      </c>
      <c r="H4" s="15">
        <f t="shared" si="2"/>
        <v>373</v>
      </c>
      <c r="I4" s="13" t="s">
        <v>29</v>
      </c>
    </row>
    <row r="5" spans="1:9" s="21" customFormat="1" ht="20.25" customHeight="1">
      <c r="A5" s="3">
        <v>4</v>
      </c>
      <c r="B5" s="14" t="s">
        <v>30</v>
      </c>
      <c r="C5" s="14" t="s">
        <v>453</v>
      </c>
      <c r="D5" s="14" t="s">
        <v>32</v>
      </c>
      <c r="E5" s="15">
        <v>2430</v>
      </c>
      <c r="F5" s="15">
        <f t="shared" si="0"/>
        <v>2210</v>
      </c>
      <c r="G5" s="15">
        <f t="shared" si="1"/>
        <v>1940</v>
      </c>
      <c r="H5" s="15">
        <f t="shared" si="2"/>
        <v>1764</v>
      </c>
      <c r="I5" s="14" t="s">
        <v>34</v>
      </c>
    </row>
    <row r="6" spans="1:9" ht="20.25" customHeight="1">
      <c r="A6" s="3">
        <v>5</v>
      </c>
      <c r="B6" s="14" t="s">
        <v>35</v>
      </c>
      <c r="C6" s="14" t="s">
        <v>36</v>
      </c>
      <c r="D6" s="14" t="s">
        <v>37</v>
      </c>
      <c r="E6" s="15">
        <v>4290</v>
      </c>
      <c r="F6" s="15">
        <f t="shared" si="0"/>
        <v>3900</v>
      </c>
      <c r="G6" s="15">
        <f t="shared" si="1"/>
        <v>3430</v>
      </c>
      <c r="H6" s="15">
        <f t="shared" si="2"/>
        <v>3119</v>
      </c>
      <c r="I6" s="13" t="s">
        <v>39</v>
      </c>
    </row>
    <row r="7" spans="1:9" ht="20.25" customHeight="1">
      <c r="A7" s="3">
        <v>6</v>
      </c>
      <c r="B7" s="13" t="s">
        <v>40</v>
      </c>
      <c r="C7" s="13" t="s">
        <v>454</v>
      </c>
      <c r="D7" s="14" t="s">
        <v>19</v>
      </c>
      <c r="E7" s="15">
        <v>2660</v>
      </c>
      <c r="F7" s="15">
        <f t="shared" si="0"/>
        <v>2419</v>
      </c>
      <c r="G7" s="15">
        <f t="shared" si="1"/>
        <v>2130</v>
      </c>
      <c r="H7" s="15">
        <f t="shared" si="2"/>
        <v>1937</v>
      </c>
      <c r="I7" s="16" t="s">
        <v>43</v>
      </c>
    </row>
    <row r="8" spans="1:9" ht="20.25" customHeight="1">
      <c r="A8" s="3">
        <v>7</v>
      </c>
      <c r="B8" s="14" t="s">
        <v>44</v>
      </c>
      <c r="C8" s="14" t="s">
        <v>455</v>
      </c>
      <c r="D8" s="14" t="s">
        <v>19</v>
      </c>
      <c r="E8" s="15">
        <v>170</v>
      </c>
      <c r="F8" s="15">
        <f t="shared" si="0"/>
        <v>155</v>
      </c>
      <c r="G8" s="15">
        <f t="shared" si="1"/>
        <v>140</v>
      </c>
      <c r="H8" s="15">
        <f t="shared" si="2"/>
        <v>128</v>
      </c>
      <c r="I8" s="13" t="s">
        <v>47</v>
      </c>
    </row>
    <row r="9" spans="1:9" ht="20.25" customHeight="1">
      <c r="A9" s="3">
        <v>8</v>
      </c>
      <c r="B9" s="14" t="s">
        <v>48</v>
      </c>
      <c r="C9" s="14" t="s">
        <v>49</v>
      </c>
      <c r="D9" s="14" t="s">
        <v>19</v>
      </c>
      <c r="E9" s="15">
        <v>170</v>
      </c>
      <c r="F9" s="15">
        <f t="shared" si="0"/>
        <v>155</v>
      </c>
      <c r="G9" s="15">
        <f t="shared" si="1"/>
        <v>140</v>
      </c>
      <c r="H9" s="15">
        <f t="shared" si="2"/>
        <v>128</v>
      </c>
      <c r="I9" s="13" t="s">
        <v>51</v>
      </c>
    </row>
    <row r="10" spans="1:9" ht="20.25" customHeight="1">
      <c r="A10" s="3">
        <v>9</v>
      </c>
      <c r="B10" s="14" t="s">
        <v>52</v>
      </c>
      <c r="C10" s="14" t="s">
        <v>53</v>
      </c>
      <c r="D10" s="14" t="s">
        <v>19</v>
      </c>
      <c r="E10" s="15">
        <v>170</v>
      </c>
      <c r="F10" s="15">
        <f t="shared" si="0"/>
        <v>155</v>
      </c>
      <c r="G10" s="15">
        <f t="shared" si="1"/>
        <v>140</v>
      </c>
      <c r="H10" s="15">
        <f t="shared" si="2"/>
        <v>128</v>
      </c>
      <c r="I10" s="13" t="s">
        <v>51</v>
      </c>
    </row>
    <row r="11" spans="1:9" ht="20.25" customHeight="1">
      <c r="A11" s="3">
        <v>10</v>
      </c>
      <c r="B11" s="14" t="s">
        <v>55</v>
      </c>
      <c r="C11" s="14" t="s">
        <v>456</v>
      </c>
      <c r="D11" s="14" t="s">
        <v>19</v>
      </c>
      <c r="E11" s="15">
        <v>110</v>
      </c>
      <c r="F11" s="15">
        <f t="shared" si="0"/>
        <v>100</v>
      </c>
      <c r="G11" s="15">
        <f t="shared" si="1"/>
        <v>90</v>
      </c>
      <c r="H11" s="15">
        <f t="shared" si="2"/>
        <v>82</v>
      </c>
      <c r="I11" s="13" t="s">
        <v>58</v>
      </c>
    </row>
    <row r="12" spans="1:9" ht="20.25" customHeight="1">
      <c r="A12" s="3">
        <v>11</v>
      </c>
      <c r="B12" s="14" t="s">
        <v>59</v>
      </c>
      <c r="C12" s="14" t="s">
        <v>457</v>
      </c>
      <c r="D12" s="14" t="s">
        <v>19</v>
      </c>
      <c r="E12" s="15">
        <v>110</v>
      </c>
      <c r="F12" s="15">
        <f t="shared" si="0"/>
        <v>100</v>
      </c>
      <c r="G12" s="15">
        <f t="shared" si="1"/>
        <v>90</v>
      </c>
      <c r="H12" s="15">
        <f t="shared" si="2"/>
        <v>82</v>
      </c>
      <c r="I12" s="13" t="s">
        <v>62</v>
      </c>
    </row>
    <row r="13" spans="1:9" ht="20.25" customHeight="1">
      <c r="A13" s="3">
        <v>12</v>
      </c>
      <c r="B13" s="14" t="s">
        <v>63</v>
      </c>
      <c r="C13" s="14" t="s">
        <v>458</v>
      </c>
      <c r="D13" s="14" t="s">
        <v>19</v>
      </c>
      <c r="E13" s="15">
        <v>110</v>
      </c>
      <c r="F13" s="15">
        <f t="shared" si="0"/>
        <v>100</v>
      </c>
      <c r="G13" s="15">
        <f t="shared" si="1"/>
        <v>90</v>
      </c>
      <c r="H13" s="15">
        <f t="shared" si="2"/>
        <v>82</v>
      </c>
      <c r="I13" s="13" t="s">
        <v>66</v>
      </c>
    </row>
    <row r="14" spans="1:9" ht="20.25" customHeight="1">
      <c r="A14" s="3">
        <v>13</v>
      </c>
      <c r="B14" s="14" t="s">
        <v>67</v>
      </c>
      <c r="C14" s="14" t="s">
        <v>68</v>
      </c>
      <c r="D14" s="14" t="s">
        <v>19</v>
      </c>
      <c r="E14" s="15">
        <v>390</v>
      </c>
      <c r="F14" s="15">
        <f t="shared" si="0"/>
        <v>355</v>
      </c>
      <c r="G14" s="15">
        <f t="shared" si="1"/>
        <v>310</v>
      </c>
      <c r="H14" s="15">
        <f t="shared" si="2"/>
        <v>282</v>
      </c>
      <c r="I14" s="13" t="s">
        <v>51</v>
      </c>
    </row>
    <row r="15" spans="1:9" ht="20.25" customHeight="1">
      <c r="A15" s="3">
        <v>14</v>
      </c>
      <c r="B15" s="14" t="s">
        <v>70</v>
      </c>
      <c r="C15" s="14" t="s">
        <v>459</v>
      </c>
      <c r="D15" s="14" t="s">
        <v>19</v>
      </c>
      <c r="E15" s="15">
        <v>220</v>
      </c>
      <c r="F15" s="15">
        <f t="shared" si="0"/>
        <v>200</v>
      </c>
      <c r="G15" s="15">
        <f t="shared" si="1"/>
        <v>180</v>
      </c>
      <c r="H15" s="15">
        <f t="shared" si="2"/>
        <v>164</v>
      </c>
      <c r="I15" s="13" t="s">
        <v>51</v>
      </c>
    </row>
    <row r="16" spans="1:9" ht="20.25" customHeight="1">
      <c r="A16" s="3">
        <v>15</v>
      </c>
      <c r="B16" s="14" t="s">
        <v>73</v>
      </c>
      <c r="C16" s="13" t="s">
        <v>460</v>
      </c>
      <c r="D16" s="14" t="s">
        <v>19</v>
      </c>
      <c r="E16" s="15">
        <v>170</v>
      </c>
      <c r="F16" s="15">
        <f t="shared" si="0"/>
        <v>155</v>
      </c>
      <c r="G16" s="15">
        <f t="shared" si="1"/>
        <v>140</v>
      </c>
      <c r="H16" s="15">
        <f t="shared" si="2"/>
        <v>128</v>
      </c>
      <c r="I16" s="13" t="s">
        <v>51</v>
      </c>
    </row>
    <row r="17" spans="1:9" ht="20.25" customHeight="1">
      <c r="A17" s="3">
        <v>16</v>
      </c>
      <c r="B17" s="27" t="s">
        <v>77</v>
      </c>
      <c r="C17" s="27" t="s">
        <v>78</v>
      </c>
      <c r="D17" s="27" t="s">
        <v>79</v>
      </c>
      <c r="E17" s="28">
        <v>1030</v>
      </c>
      <c r="F17" s="28">
        <f>ROUNDUP(E17/1.1,0)</f>
        <v>937</v>
      </c>
      <c r="G17" s="15">
        <f t="shared" ref="G17" si="3">ROUND(E17*0.8,-1)</f>
        <v>820</v>
      </c>
      <c r="H17" s="15">
        <f t="shared" ref="H17" si="4">ROUNDUP(G17/1.1,0)</f>
        <v>746</v>
      </c>
      <c r="I17" s="46" t="s">
        <v>81</v>
      </c>
    </row>
    <row r="18" spans="1:9" ht="20.25" customHeight="1">
      <c r="A18" s="3">
        <v>17</v>
      </c>
      <c r="B18" s="43" t="s">
        <v>83</v>
      </c>
      <c r="C18" s="27" t="s">
        <v>84</v>
      </c>
      <c r="D18" s="27" t="s">
        <v>85</v>
      </c>
      <c r="E18" s="28">
        <v>1740</v>
      </c>
      <c r="F18" s="28">
        <f>ROUNDUP(E18/1.1,0)</f>
        <v>1582</v>
      </c>
      <c r="G18" s="15">
        <f t="shared" ref="G18" si="5">ROUND(E18*0.8,-1)</f>
        <v>1390</v>
      </c>
      <c r="H18" s="15">
        <f>ROUND(G18/1.1,0)</f>
        <v>1264</v>
      </c>
      <c r="I18" s="46" t="s">
        <v>81</v>
      </c>
    </row>
    <row r="19" spans="1:9" ht="20.25" customHeight="1">
      <c r="A19" s="3">
        <v>18</v>
      </c>
      <c r="B19" s="27" t="s">
        <v>88</v>
      </c>
      <c r="C19" s="27" t="s">
        <v>89</v>
      </c>
      <c r="D19" s="27" t="s">
        <v>90</v>
      </c>
      <c r="E19" s="28">
        <v>340</v>
      </c>
      <c r="F19" s="28">
        <f>ROUNDUP(E19/1.1,0)</f>
        <v>310</v>
      </c>
      <c r="G19" s="15">
        <f t="shared" ref="G19" si="6">ROUND(E19*0.8,-1)</f>
        <v>270</v>
      </c>
      <c r="H19" s="15">
        <f t="shared" ref="H19" si="7">ROUNDUP(G19/1.1,0)</f>
        <v>246</v>
      </c>
      <c r="I19" s="46" t="s">
        <v>81</v>
      </c>
    </row>
    <row r="20" spans="1:9" ht="20.25" customHeight="1">
      <c r="A20" s="3">
        <v>19</v>
      </c>
      <c r="B20" s="43" t="s">
        <v>98</v>
      </c>
      <c r="C20" s="14" t="s">
        <v>99</v>
      </c>
      <c r="D20" s="14" t="s">
        <v>100</v>
      </c>
      <c r="E20" s="30">
        <v>110</v>
      </c>
      <c r="F20" s="28">
        <f>ROUNDUP(E20/1.1,0)</f>
        <v>100</v>
      </c>
      <c r="G20" s="15">
        <f t="shared" ref="G20" si="8">ROUND(E20*0.8,-1)</f>
        <v>90</v>
      </c>
      <c r="H20" s="15">
        <f t="shared" ref="H20" si="9">ROUNDUP(G20/1.1,0)</f>
        <v>82</v>
      </c>
      <c r="I20" s="43" t="s">
        <v>102</v>
      </c>
    </row>
    <row r="21" spans="1:9" ht="20.25" customHeight="1">
      <c r="A21" s="3">
        <v>20</v>
      </c>
      <c r="B21" s="14" t="s">
        <v>104</v>
      </c>
      <c r="C21" s="14" t="s">
        <v>105</v>
      </c>
      <c r="D21" s="14" t="s">
        <v>106</v>
      </c>
      <c r="E21" s="30">
        <v>110</v>
      </c>
      <c r="F21" s="28">
        <f>ROUNDUP(E21/1.1,0)</f>
        <v>100</v>
      </c>
      <c r="G21" s="15">
        <f t="shared" ref="G21:G27" si="10">ROUND(E21*0.8,-1)</f>
        <v>90</v>
      </c>
      <c r="H21" s="15">
        <f t="shared" ref="H21:H27" si="11">ROUNDUP(G21/1.1,0)</f>
        <v>82</v>
      </c>
      <c r="I21" s="31" t="s">
        <v>108</v>
      </c>
    </row>
    <row r="22" spans="1:9" ht="20.25" customHeight="1">
      <c r="A22" s="3">
        <v>21</v>
      </c>
      <c r="B22" s="14" t="s">
        <v>109</v>
      </c>
      <c r="C22" s="14" t="s">
        <v>110</v>
      </c>
      <c r="D22" s="14" t="s">
        <v>111</v>
      </c>
      <c r="E22" s="30">
        <v>630</v>
      </c>
      <c r="F22" s="28">
        <f>ROUND(E22/1.1,0)</f>
        <v>573</v>
      </c>
      <c r="G22" s="15">
        <f t="shared" si="10"/>
        <v>500</v>
      </c>
      <c r="H22" s="15">
        <f>ROUND(G22/1.1,0)</f>
        <v>455</v>
      </c>
      <c r="I22" s="32" t="s">
        <v>113</v>
      </c>
    </row>
    <row r="23" spans="1:9" ht="20.25" customHeight="1">
      <c r="A23" s="3">
        <v>22</v>
      </c>
      <c r="B23" s="14" t="s">
        <v>114</v>
      </c>
      <c r="C23" s="14" t="s">
        <v>115</v>
      </c>
      <c r="D23" s="14" t="s">
        <v>116</v>
      </c>
      <c r="E23" s="30">
        <v>1740</v>
      </c>
      <c r="F23" s="28">
        <f>ROUNDUP(E23/1.1,0)</f>
        <v>1582</v>
      </c>
      <c r="G23" s="15">
        <f t="shared" si="10"/>
        <v>1390</v>
      </c>
      <c r="H23" s="15">
        <f>ROUND(G23/1.1,0)</f>
        <v>1264</v>
      </c>
      <c r="I23" s="32" t="s">
        <v>118</v>
      </c>
    </row>
    <row r="24" spans="1:9" ht="20.25" customHeight="1">
      <c r="A24" s="3">
        <v>23</v>
      </c>
      <c r="B24" s="14" t="s">
        <v>119</v>
      </c>
      <c r="C24" s="14" t="s">
        <v>120</v>
      </c>
      <c r="D24" s="14" t="s">
        <v>121</v>
      </c>
      <c r="E24" s="30">
        <v>220</v>
      </c>
      <c r="F24" s="28">
        <f t="shared" ref="F24:F27" si="12">ROUNDUP(E24/1.1,0)</f>
        <v>200</v>
      </c>
      <c r="G24" s="15">
        <f t="shared" si="10"/>
        <v>180</v>
      </c>
      <c r="H24" s="15">
        <f t="shared" si="11"/>
        <v>164</v>
      </c>
      <c r="I24" s="32" t="s">
        <v>123</v>
      </c>
    </row>
    <row r="25" spans="1:9" ht="20.25" customHeight="1">
      <c r="A25" s="3">
        <v>24</v>
      </c>
      <c r="B25" s="14" t="s">
        <v>124</v>
      </c>
      <c r="C25" s="14" t="s">
        <v>125</v>
      </c>
      <c r="D25" s="14" t="s">
        <v>121</v>
      </c>
      <c r="E25" s="30">
        <v>170</v>
      </c>
      <c r="F25" s="28">
        <f t="shared" si="12"/>
        <v>155</v>
      </c>
      <c r="G25" s="15">
        <f t="shared" si="10"/>
        <v>140</v>
      </c>
      <c r="H25" s="15">
        <f t="shared" si="11"/>
        <v>128</v>
      </c>
      <c r="I25" s="32" t="s">
        <v>123</v>
      </c>
    </row>
    <row r="26" spans="1:9" ht="20.25" customHeight="1">
      <c r="A26" s="3">
        <v>25</v>
      </c>
      <c r="B26" s="14" t="s">
        <v>127</v>
      </c>
      <c r="C26" s="14" t="s">
        <v>128</v>
      </c>
      <c r="D26" s="14" t="s">
        <v>129</v>
      </c>
      <c r="E26" s="30">
        <v>110</v>
      </c>
      <c r="F26" s="28">
        <f t="shared" si="12"/>
        <v>100</v>
      </c>
      <c r="G26" s="15">
        <f t="shared" si="10"/>
        <v>90</v>
      </c>
      <c r="H26" s="15">
        <f t="shared" si="11"/>
        <v>82</v>
      </c>
      <c r="I26" s="32" t="s">
        <v>131</v>
      </c>
    </row>
    <row r="27" spans="1:9" ht="20.25" customHeight="1">
      <c r="A27" s="3">
        <v>26</v>
      </c>
      <c r="B27" s="14" t="s">
        <v>132</v>
      </c>
      <c r="C27" s="14" t="s">
        <v>133</v>
      </c>
      <c r="D27" s="14" t="s">
        <v>134</v>
      </c>
      <c r="E27" s="15">
        <v>110</v>
      </c>
      <c r="F27" s="15">
        <f t="shared" si="12"/>
        <v>100</v>
      </c>
      <c r="G27" s="15">
        <f t="shared" si="10"/>
        <v>90</v>
      </c>
      <c r="H27" s="15">
        <f t="shared" si="11"/>
        <v>82</v>
      </c>
      <c r="I27" s="13" t="s">
        <v>136</v>
      </c>
    </row>
    <row r="28" spans="1:9" ht="20.25" customHeight="1">
      <c r="A28" s="3">
        <v>27</v>
      </c>
      <c r="B28" s="13" t="s">
        <v>445</v>
      </c>
      <c r="C28" s="13" t="s">
        <v>461</v>
      </c>
      <c r="D28" s="13" t="s">
        <v>140</v>
      </c>
      <c r="E28" s="15">
        <v>4180</v>
      </c>
      <c r="F28" s="28">
        <f t="shared" ref="F28:F41" si="13">ROUNDUP(E28/1.1,0)</f>
        <v>3800</v>
      </c>
      <c r="G28" s="15">
        <f t="shared" ref="G28:G41" si="14">ROUND(E28*0.8,-1)</f>
        <v>3340</v>
      </c>
      <c r="H28" s="15">
        <f t="shared" ref="H28:H41" si="15">ROUNDUP(G28/1.1,0)</f>
        <v>3037</v>
      </c>
      <c r="I28" s="16" t="s">
        <v>462</v>
      </c>
    </row>
    <row r="29" spans="1:9" ht="20.25" customHeight="1">
      <c r="A29" s="3">
        <v>28</v>
      </c>
      <c r="B29" s="13" t="s">
        <v>463</v>
      </c>
      <c r="C29" s="13" t="s">
        <v>144</v>
      </c>
      <c r="D29" s="13" t="s">
        <v>140</v>
      </c>
      <c r="E29" s="15">
        <v>1160</v>
      </c>
      <c r="F29" s="28">
        <f t="shared" si="13"/>
        <v>1055</v>
      </c>
      <c r="G29" s="15">
        <f t="shared" si="14"/>
        <v>930</v>
      </c>
      <c r="H29" s="15">
        <f t="shared" si="15"/>
        <v>846</v>
      </c>
      <c r="I29" s="16" t="s">
        <v>462</v>
      </c>
    </row>
    <row r="30" spans="1:9" ht="20.25" customHeight="1">
      <c r="A30" s="3">
        <v>29</v>
      </c>
      <c r="B30" s="14" t="s">
        <v>146</v>
      </c>
      <c r="C30" s="33" t="s">
        <v>147</v>
      </c>
      <c r="D30" s="14" t="s">
        <v>148</v>
      </c>
      <c r="E30" s="15">
        <v>220</v>
      </c>
      <c r="F30" s="28">
        <f t="shared" si="13"/>
        <v>200</v>
      </c>
      <c r="G30" s="15">
        <f t="shared" si="14"/>
        <v>180</v>
      </c>
      <c r="H30" s="15">
        <f t="shared" si="15"/>
        <v>164</v>
      </c>
      <c r="I30" s="13" t="s">
        <v>150</v>
      </c>
    </row>
    <row r="31" spans="1:9" ht="20.25" customHeight="1">
      <c r="A31" s="3">
        <v>30</v>
      </c>
      <c r="B31" s="14" t="s">
        <v>151</v>
      </c>
      <c r="C31" s="14" t="s">
        <v>152</v>
      </c>
      <c r="D31" s="14" t="s">
        <v>19</v>
      </c>
      <c r="E31" s="15">
        <v>450</v>
      </c>
      <c r="F31" s="28">
        <f t="shared" si="13"/>
        <v>410</v>
      </c>
      <c r="G31" s="15">
        <f t="shared" si="14"/>
        <v>360</v>
      </c>
      <c r="H31" s="15">
        <f t="shared" si="15"/>
        <v>328</v>
      </c>
      <c r="I31" s="13" t="s">
        <v>154</v>
      </c>
    </row>
    <row r="32" spans="1:9" ht="20.25" customHeight="1">
      <c r="A32" s="3">
        <v>31</v>
      </c>
      <c r="B32" s="14" t="s">
        <v>464</v>
      </c>
      <c r="C32" s="14" t="s">
        <v>156</v>
      </c>
      <c r="D32" s="14" t="s">
        <v>157</v>
      </c>
      <c r="E32" s="15">
        <v>510</v>
      </c>
      <c r="F32" s="28">
        <f>ROUND(E32/1.1,0)</f>
        <v>464</v>
      </c>
      <c r="G32" s="15">
        <f t="shared" si="14"/>
        <v>410</v>
      </c>
      <c r="H32" s="15">
        <f t="shared" si="15"/>
        <v>373</v>
      </c>
      <c r="I32" s="13" t="s">
        <v>159</v>
      </c>
    </row>
    <row r="33" spans="1:10" ht="20.25" customHeight="1">
      <c r="A33" s="3">
        <v>32</v>
      </c>
      <c r="B33" s="14" t="s">
        <v>160</v>
      </c>
      <c r="C33" s="14" t="s">
        <v>161</v>
      </c>
      <c r="D33" s="14" t="s">
        <v>162</v>
      </c>
      <c r="E33" s="15">
        <v>220</v>
      </c>
      <c r="F33" s="28">
        <f t="shared" si="13"/>
        <v>200</v>
      </c>
      <c r="G33" s="15">
        <f t="shared" si="14"/>
        <v>180</v>
      </c>
      <c r="H33" s="15">
        <f t="shared" si="15"/>
        <v>164</v>
      </c>
      <c r="I33" s="13" t="s">
        <v>164</v>
      </c>
    </row>
    <row r="34" spans="1:10" ht="20.25" customHeight="1">
      <c r="A34" s="3">
        <v>33</v>
      </c>
      <c r="B34" s="14" t="s">
        <v>165</v>
      </c>
      <c r="C34" s="14" t="s">
        <v>465</v>
      </c>
      <c r="D34" s="14" t="s">
        <v>19</v>
      </c>
      <c r="E34" s="15">
        <v>110</v>
      </c>
      <c r="F34" s="28">
        <f t="shared" si="13"/>
        <v>100</v>
      </c>
      <c r="G34" s="15">
        <f t="shared" si="14"/>
        <v>90</v>
      </c>
      <c r="H34" s="15">
        <f t="shared" si="15"/>
        <v>82</v>
      </c>
      <c r="I34" s="13" t="s">
        <v>168</v>
      </c>
    </row>
    <row r="35" spans="1:10" ht="20.25" customHeight="1">
      <c r="A35" s="3">
        <v>34</v>
      </c>
      <c r="B35" s="14" t="s">
        <v>169</v>
      </c>
      <c r="C35" s="13" t="s">
        <v>466</v>
      </c>
      <c r="D35" s="13" t="s">
        <v>140</v>
      </c>
      <c r="E35" s="15">
        <v>4410</v>
      </c>
      <c r="F35" s="28">
        <f t="shared" si="13"/>
        <v>4010</v>
      </c>
      <c r="G35" s="15">
        <f t="shared" si="14"/>
        <v>3530</v>
      </c>
      <c r="H35" s="15">
        <f t="shared" si="15"/>
        <v>3210</v>
      </c>
      <c r="I35" s="13" t="s">
        <v>172</v>
      </c>
    </row>
    <row r="36" spans="1:10" ht="20.25" customHeight="1">
      <c r="A36" s="3">
        <v>35</v>
      </c>
      <c r="B36" s="14" t="s">
        <v>173</v>
      </c>
      <c r="C36" s="14" t="s">
        <v>174</v>
      </c>
      <c r="D36" s="14" t="s">
        <v>175</v>
      </c>
      <c r="E36" s="15">
        <v>390</v>
      </c>
      <c r="F36" s="28">
        <f t="shared" si="13"/>
        <v>355</v>
      </c>
      <c r="G36" s="15">
        <f t="shared" si="14"/>
        <v>310</v>
      </c>
      <c r="H36" s="15">
        <f t="shared" si="15"/>
        <v>282</v>
      </c>
      <c r="I36" s="14" t="s">
        <v>177</v>
      </c>
    </row>
    <row r="37" spans="1:10" ht="20.25" customHeight="1">
      <c r="A37" s="3">
        <v>36</v>
      </c>
      <c r="B37" s="43" t="s">
        <v>178</v>
      </c>
      <c r="C37" s="14" t="s">
        <v>179</v>
      </c>
      <c r="D37" s="14" t="s">
        <v>180</v>
      </c>
      <c r="E37" s="15">
        <v>170</v>
      </c>
      <c r="F37" s="28">
        <f t="shared" si="13"/>
        <v>155</v>
      </c>
      <c r="G37" s="15">
        <f t="shared" si="14"/>
        <v>140</v>
      </c>
      <c r="H37" s="15">
        <f>ROUND(G37/1.1,0)</f>
        <v>127</v>
      </c>
      <c r="I37" s="27" t="s">
        <v>182</v>
      </c>
    </row>
    <row r="38" spans="1:10" ht="20.25" customHeight="1">
      <c r="A38" s="3">
        <v>37</v>
      </c>
      <c r="B38" s="14" t="s">
        <v>184</v>
      </c>
      <c r="C38" s="20" t="s">
        <v>185</v>
      </c>
      <c r="D38" s="14" t="s">
        <v>186</v>
      </c>
      <c r="E38" s="15">
        <v>630</v>
      </c>
      <c r="F38" s="28">
        <f>ROUND(E38/1.1,0)</f>
        <v>573</v>
      </c>
      <c r="G38" s="15">
        <f t="shared" si="14"/>
        <v>500</v>
      </c>
      <c r="H38" s="15">
        <f>ROUND(G38/1.1,0)</f>
        <v>455</v>
      </c>
      <c r="I38" s="14" t="s">
        <v>188</v>
      </c>
    </row>
    <row r="39" spans="1:10" ht="20.25" customHeight="1">
      <c r="A39" s="3">
        <v>38</v>
      </c>
      <c r="B39" s="14" t="s">
        <v>189</v>
      </c>
      <c r="C39" s="14" t="s">
        <v>190</v>
      </c>
      <c r="D39" s="14" t="s">
        <v>148</v>
      </c>
      <c r="E39" s="15">
        <v>450</v>
      </c>
      <c r="F39" s="28">
        <f t="shared" si="13"/>
        <v>410</v>
      </c>
      <c r="G39" s="15">
        <f t="shared" si="14"/>
        <v>360</v>
      </c>
      <c r="H39" s="15">
        <f t="shared" si="15"/>
        <v>328</v>
      </c>
      <c r="I39" s="14" t="s">
        <v>192</v>
      </c>
    </row>
    <row r="40" spans="1:10" ht="20.25" customHeight="1">
      <c r="A40" s="3">
        <v>39</v>
      </c>
      <c r="B40" s="43" t="s">
        <v>193</v>
      </c>
      <c r="C40" s="13" t="s">
        <v>467</v>
      </c>
      <c r="D40" s="13" t="s">
        <v>195</v>
      </c>
      <c r="E40" s="30">
        <v>110</v>
      </c>
      <c r="F40" s="28">
        <f t="shared" si="13"/>
        <v>100</v>
      </c>
      <c r="G40" s="15">
        <f t="shared" si="14"/>
        <v>90</v>
      </c>
      <c r="H40" s="15">
        <f t="shared" si="15"/>
        <v>82</v>
      </c>
      <c r="I40" s="27" t="s">
        <v>197</v>
      </c>
    </row>
    <row r="41" spans="1:10" ht="20.25" customHeight="1">
      <c r="A41" s="3">
        <v>40</v>
      </c>
      <c r="B41" s="14" t="s">
        <v>199</v>
      </c>
      <c r="C41" s="13" t="s">
        <v>200</v>
      </c>
      <c r="D41" s="13" t="s">
        <v>201</v>
      </c>
      <c r="E41" s="15">
        <v>340</v>
      </c>
      <c r="F41" s="15">
        <f t="shared" si="13"/>
        <v>310</v>
      </c>
      <c r="G41" s="15">
        <f t="shared" si="14"/>
        <v>270</v>
      </c>
      <c r="H41" s="15">
        <f t="shared" si="15"/>
        <v>246</v>
      </c>
      <c r="I41" s="14" t="s">
        <v>203</v>
      </c>
    </row>
    <row r="42" spans="1:10" ht="20.25" customHeight="1">
      <c r="A42" s="3">
        <v>41</v>
      </c>
      <c r="B42" s="14" t="s">
        <v>468</v>
      </c>
      <c r="C42" s="14" t="s">
        <v>206</v>
      </c>
      <c r="D42" s="14" t="s">
        <v>207</v>
      </c>
      <c r="E42" s="15">
        <v>220</v>
      </c>
      <c r="F42" s="28">
        <f t="shared" ref="F42:F48" si="16">ROUNDUP(E42/1.1,0)</f>
        <v>200</v>
      </c>
      <c r="G42" s="15">
        <f t="shared" ref="G42:G48" si="17">ROUND(E42*0.8,-1)</f>
        <v>180</v>
      </c>
      <c r="H42" s="15">
        <f t="shared" ref="H42:H48" si="18">ROUNDUP(G42/1.1,0)</f>
        <v>164</v>
      </c>
      <c r="I42" s="14" t="s">
        <v>209</v>
      </c>
    </row>
    <row r="43" spans="1:10" ht="20.25" customHeight="1">
      <c r="A43" s="3">
        <v>42</v>
      </c>
      <c r="B43" s="14" t="s">
        <v>210</v>
      </c>
      <c r="C43" s="14" t="s">
        <v>211</v>
      </c>
      <c r="D43" s="14" t="s">
        <v>212</v>
      </c>
      <c r="E43" s="15">
        <v>220</v>
      </c>
      <c r="F43" s="28">
        <f t="shared" si="16"/>
        <v>200</v>
      </c>
      <c r="G43" s="15">
        <f t="shared" si="17"/>
        <v>180</v>
      </c>
      <c r="H43" s="15">
        <f t="shared" si="18"/>
        <v>164</v>
      </c>
      <c r="I43" s="14" t="s">
        <v>214</v>
      </c>
    </row>
    <row r="44" spans="1:10" ht="20.25" customHeight="1">
      <c r="A44" s="3">
        <v>43</v>
      </c>
      <c r="B44" s="69" t="s">
        <v>215</v>
      </c>
      <c r="C44" s="70" t="s">
        <v>469</v>
      </c>
      <c r="D44" s="71" t="s">
        <v>217</v>
      </c>
      <c r="E44" s="68">
        <v>100</v>
      </c>
      <c r="F44" s="72">
        <f t="shared" si="16"/>
        <v>91</v>
      </c>
      <c r="G44" s="68">
        <f t="shared" si="17"/>
        <v>80</v>
      </c>
      <c r="H44" s="68">
        <f t="shared" si="18"/>
        <v>73</v>
      </c>
      <c r="I44" s="71" t="s">
        <v>219</v>
      </c>
      <c r="J44" s="3" t="s">
        <v>500</v>
      </c>
    </row>
    <row r="45" spans="1:10" ht="20.25" customHeight="1">
      <c r="A45" s="3">
        <v>44</v>
      </c>
      <c r="B45" s="14" t="s">
        <v>220</v>
      </c>
      <c r="C45" s="40" t="s">
        <v>221</v>
      </c>
      <c r="D45" s="13" t="s">
        <v>222</v>
      </c>
      <c r="E45" s="15">
        <v>110</v>
      </c>
      <c r="F45" s="28">
        <f t="shared" si="16"/>
        <v>100</v>
      </c>
      <c r="G45" s="15">
        <f t="shared" si="17"/>
        <v>90</v>
      </c>
      <c r="H45" s="15">
        <f t="shared" si="18"/>
        <v>82</v>
      </c>
      <c r="I45" s="13" t="s">
        <v>224</v>
      </c>
    </row>
    <row r="46" spans="1:10" ht="20.25" customHeight="1">
      <c r="A46" s="3">
        <v>45</v>
      </c>
      <c r="B46" s="14" t="s">
        <v>225</v>
      </c>
      <c r="C46" s="40" t="s">
        <v>226</v>
      </c>
      <c r="D46" s="13" t="s">
        <v>222</v>
      </c>
      <c r="E46" s="15">
        <v>110</v>
      </c>
      <c r="F46" s="28">
        <f t="shared" si="16"/>
        <v>100</v>
      </c>
      <c r="G46" s="15">
        <f t="shared" si="17"/>
        <v>90</v>
      </c>
      <c r="H46" s="15">
        <f t="shared" si="18"/>
        <v>82</v>
      </c>
      <c r="I46" s="13" t="s">
        <v>228</v>
      </c>
    </row>
    <row r="47" spans="1:10" ht="20.25" customHeight="1">
      <c r="A47" s="3">
        <v>46</v>
      </c>
      <c r="B47" s="14" t="s">
        <v>229</v>
      </c>
      <c r="C47" s="40" t="s">
        <v>230</v>
      </c>
      <c r="D47" s="13" t="s">
        <v>231</v>
      </c>
      <c r="E47" s="15">
        <v>110</v>
      </c>
      <c r="F47" s="28">
        <f t="shared" si="16"/>
        <v>100</v>
      </c>
      <c r="G47" s="15">
        <f t="shared" si="17"/>
        <v>90</v>
      </c>
      <c r="H47" s="15">
        <f t="shared" si="18"/>
        <v>82</v>
      </c>
      <c r="I47" s="13" t="s">
        <v>233</v>
      </c>
    </row>
    <row r="48" spans="1:10" ht="20.25" customHeight="1">
      <c r="A48" s="3">
        <v>47</v>
      </c>
      <c r="B48" s="14" t="s">
        <v>234</v>
      </c>
      <c r="C48" s="40" t="s">
        <v>235</v>
      </c>
      <c r="D48" s="13" t="s">
        <v>236</v>
      </c>
      <c r="E48" s="15">
        <v>4060</v>
      </c>
      <c r="F48" s="15">
        <f t="shared" si="16"/>
        <v>3691</v>
      </c>
      <c r="G48" s="15">
        <f t="shared" si="17"/>
        <v>3250</v>
      </c>
      <c r="H48" s="15">
        <f t="shared" si="18"/>
        <v>2955</v>
      </c>
      <c r="I48" s="13" t="s">
        <v>238</v>
      </c>
    </row>
    <row r="49" spans="1:10" ht="20.25" customHeight="1">
      <c r="A49" s="3">
        <v>48</v>
      </c>
      <c r="B49" s="13" t="s">
        <v>240</v>
      </c>
      <c r="C49" s="14" t="s">
        <v>241</v>
      </c>
      <c r="D49" s="14" t="s">
        <v>242</v>
      </c>
      <c r="E49" s="15">
        <v>1610</v>
      </c>
      <c r="F49" s="15">
        <f t="shared" ref="F49:F61" si="19">ROUNDUP(E49/1.1,0)</f>
        <v>1464</v>
      </c>
      <c r="G49" s="15">
        <f t="shared" ref="G49:G62" si="20">ROUND(E49*0.8,-1)</f>
        <v>1290</v>
      </c>
      <c r="H49" s="15">
        <f t="shared" ref="H49:H62" si="21">ROUNDUP(G49/1.1,0)</f>
        <v>1173</v>
      </c>
      <c r="I49" s="16" t="s">
        <v>244</v>
      </c>
    </row>
    <row r="50" spans="1:10" ht="20.25" customHeight="1">
      <c r="A50" s="3">
        <v>49</v>
      </c>
      <c r="B50" s="13" t="s">
        <v>439</v>
      </c>
      <c r="C50" s="14" t="s">
        <v>470</v>
      </c>
      <c r="D50" s="14" t="s">
        <v>247</v>
      </c>
      <c r="E50" s="15">
        <v>3940</v>
      </c>
      <c r="F50" s="15">
        <f t="shared" si="19"/>
        <v>3582</v>
      </c>
      <c r="G50" s="15">
        <f t="shared" si="20"/>
        <v>3150</v>
      </c>
      <c r="H50" s="15">
        <f t="shared" si="21"/>
        <v>2864</v>
      </c>
      <c r="I50" s="16" t="s">
        <v>249</v>
      </c>
    </row>
    <row r="51" spans="1:10" ht="20.25" customHeight="1">
      <c r="A51" s="3">
        <v>50</v>
      </c>
      <c r="B51" s="13" t="s">
        <v>440</v>
      </c>
      <c r="C51" s="14" t="s">
        <v>470</v>
      </c>
      <c r="D51" s="14" t="s">
        <v>247</v>
      </c>
      <c r="E51" s="15">
        <v>6040</v>
      </c>
      <c r="F51" s="15">
        <f t="shared" si="19"/>
        <v>5491</v>
      </c>
      <c r="G51" s="15">
        <f t="shared" si="20"/>
        <v>4830</v>
      </c>
      <c r="H51" s="15">
        <f t="shared" si="21"/>
        <v>4391</v>
      </c>
      <c r="I51" s="16" t="s">
        <v>251</v>
      </c>
    </row>
    <row r="52" spans="1:10" ht="20.25" customHeight="1">
      <c r="A52" s="3">
        <v>51</v>
      </c>
      <c r="B52" s="13" t="s">
        <v>441</v>
      </c>
      <c r="C52" s="14" t="s">
        <v>470</v>
      </c>
      <c r="D52" s="14" t="s">
        <v>247</v>
      </c>
      <c r="E52" s="15">
        <v>6970</v>
      </c>
      <c r="F52" s="15">
        <f t="shared" si="19"/>
        <v>6337</v>
      </c>
      <c r="G52" s="15">
        <f t="shared" si="20"/>
        <v>5580</v>
      </c>
      <c r="H52" s="15">
        <f t="shared" si="21"/>
        <v>5073</v>
      </c>
      <c r="I52" s="16" t="s">
        <v>253</v>
      </c>
    </row>
    <row r="53" spans="1:10" ht="20.25" customHeight="1">
      <c r="A53" s="3">
        <v>52</v>
      </c>
      <c r="B53" s="13" t="s">
        <v>442</v>
      </c>
      <c r="C53" s="14" t="s">
        <v>470</v>
      </c>
      <c r="D53" s="14" t="s">
        <v>247</v>
      </c>
      <c r="E53" s="15">
        <v>8940</v>
      </c>
      <c r="F53" s="15">
        <f t="shared" si="19"/>
        <v>8128</v>
      </c>
      <c r="G53" s="15">
        <f t="shared" si="20"/>
        <v>7150</v>
      </c>
      <c r="H53" s="15">
        <f>ROUND(G53/1.1,0)</f>
        <v>6500</v>
      </c>
      <c r="I53" s="16" t="s">
        <v>255</v>
      </c>
    </row>
    <row r="54" spans="1:10" ht="20.25" customHeight="1">
      <c r="A54" s="3">
        <v>53</v>
      </c>
      <c r="B54" s="13" t="s">
        <v>443</v>
      </c>
      <c r="C54" s="43" t="s">
        <v>257</v>
      </c>
      <c r="D54" s="43" t="s">
        <v>247</v>
      </c>
      <c r="E54" s="15">
        <v>3830</v>
      </c>
      <c r="F54" s="15">
        <f t="shared" si="19"/>
        <v>3482</v>
      </c>
      <c r="G54" s="15">
        <f t="shared" si="20"/>
        <v>3060</v>
      </c>
      <c r="H54" s="15">
        <f t="shared" si="21"/>
        <v>2782</v>
      </c>
      <c r="I54" s="16" t="s">
        <v>249</v>
      </c>
    </row>
    <row r="55" spans="1:10" ht="20.25" customHeight="1">
      <c r="A55" s="3">
        <v>54</v>
      </c>
      <c r="B55" s="13" t="s">
        <v>444</v>
      </c>
      <c r="C55" s="43" t="s">
        <v>257</v>
      </c>
      <c r="D55" s="43" t="s">
        <v>247</v>
      </c>
      <c r="E55" s="15">
        <v>5680</v>
      </c>
      <c r="F55" s="15">
        <f t="shared" si="19"/>
        <v>5164</v>
      </c>
      <c r="G55" s="15">
        <f t="shared" si="20"/>
        <v>4540</v>
      </c>
      <c r="H55" s="15">
        <f t="shared" si="21"/>
        <v>4128</v>
      </c>
      <c r="I55" s="16" t="s">
        <v>251</v>
      </c>
    </row>
    <row r="56" spans="1:10" ht="20.25" customHeight="1">
      <c r="A56" s="3">
        <v>55</v>
      </c>
      <c r="B56" s="14" t="s">
        <v>260</v>
      </c>
      <c r="C56" s="13" t="s">
        <v>261</v>
      </c>
      <c r="D56" s="13" t="s">
        <v>242</v>
      </c>
      <c r="E56" s="15">
        <v>920</v>
      </c>
      <c r="F56" s="15">
        <f t="shared" si="19"/>
        <v>837</v>
      </c>
      <c r="G56" s="15">
        <f t="shared" si="20"/>
        <v>740</v>
      </c>
      <c r="H56" s="15">
        <f t="shared" si="21"/>
        <v>673</v>
      </c>
      <c r="I56" s="13" t="s">
        <v>263</v>
      </c>
    </row>
    <row r="57" spans="1:10" ht="20.25" customHeight="1">
      <c r="A57" s="3">
        <v>56</v>
      </c>
      <c r="B57" s="14" t="s">
        <v>264</v>
      </c>
      <c r="C57" s="14" t="s">
        <v>265</v>
      </c>
      <c r="D57" s="14" t="s">
        <v>266</v>
      </c>
      <c r="E57" s="15">
        <v>280</v>
      </c>
      <c r="F57" s="15">
        <f t="shared" si="19"/>
        <v>255</v>
      </c>
      <c r="G57" s="15">
        <f t="shared" si="20"/>
        <v>220</v>
      </c>
      <c r="H57" s="15">
        <f t="shared" si="21"/>
        <v>200</v>
      </c>
      <c r="I57" s="14" t="s">
        <v>268</v>
      </c>
    </row>
    <row r="58" spans="1:10" ht="20.25" customHeight="1">
      <c r="A58" s="3">
        <v>57</v>
      </c>
      <c r="B58" s="14" t="s">
        <v>269</v>
      </c>
      <c r="C58" s="14" t="s">
        <v>270</v>
      </c>
      <c r="D58" s="14" t="s">
        <v>266</v>
      </c>
      <c r="E58" s="15">
        <v>110</v>
      </c>
      <c r="F58" s="15">
        <f t="shared" si="19"/>
        <v>100</v>
      </c>
      <c r="G58" s="15">
        <f t="shared" si="20"/>
        <v>90</v>
      </c>
      <c r="H58" s="15">
        <f t="shared" si="21"/>
        <v>82</v>
      </c>
      <c r="I58" s="14" t="s">
        <v>272</v>
      </c>
    </row>
    <row r="59" spans="1:10" ht="20.25" customHeight="1">
      <c r="A59" s="3">
        <v>58</v>
      </c>
      <c r="B59" s="69" t="s">
        <v>273</v>
      </c>
      <c r="C59" s="69" t="s">
        <v>274</v>
      </c>
      <c r="D59" s="69" t="s">
        <v>32</v>
      </c>
      <c r="E59" s="68">
        <v>610</v>
      </c>
      <c r="F59" s="68">
        <f t="shared" si="19"/>
        <v>555</v>
      </c>
      <c r="G59" s="68">
        <f t="shared" si="20"/>
        <v>490</v>
      </c>
      <c r="H59" s="68">
        <f t="shared" si="21"/>
        <v>446</v>
      </c>
      <c r="I59" s="69" t="s">
        <v>276</v>
      </c>
      <c r="J59" s="3" t="s">
        <v>500</v>
      </c>
    </row>
    <row r="60" spans="1:10" ht="20.25" customHeight="1">
      <c r="A60" s="3">
        <v>59</v>
      </c>
      <c r="B60" s="14" t="s">
        <v>277</v>
      </c>
      <c r="C60" s="14" t="s">
        <v>278</v>
      </c>
      <c r="D60" s="14" t="s">
        <v>247</v>
      </c>
      <c r="E60" s="15">
        <v>920</v>
      </c>
      <c r="F60" s="15">
        <f t="shared" si="19"/>
        <v>837</v>
      </c>
      <c r="G60" s="15">
        <f t="shared" si="20"/>
        <v>740</v>
      </c>
      <c r="H60" s="15">
        <f t="shared" si="21"/>
        <v>673</v>
      </c>
      <c r="I60" s="14" t="s">
        <v>280</v>
      </c>
    </row>
    <row r="61" spans="1:10" ht="20.25" customHeight="1">
      <c r="A61" s="3">
        <v>60</v>
      </c>
      <c r="B61" s="14" t="s">
        <v>281</v>
      </c>
      <c r="C61" s="14" t="s">
        <v>471</v>
      </c>
      <c r="D61" s="14" t="s">
        <v>283</v>
      </c>
      <c r="E61" s="15">
        <v>7090</v>
      </c>
      <c r="F61" s="15">
        <f t="shared" si="19"/>
        <v>6446</v>
      </c>
      <c r="G61" s="15">
        <f t="shared" si="20"/>
        <v>5670</v>
      </c>
      <c r="H61" s="15">
        <f t="shared" si="21"/>
        <v>5155</v>
      </c>
      <c r="I61" s="14" t="s">
        <v>285</v>
      </c>
    </row>
    <row r="62" spans="1:10" ht="20.25" customHeight="1">
      <c r="A62" s="3">
        <v>61</v>
      </c>
      <c r="B62" s="14" t="s">
        <v>286</v>
      </c>
      <c r="C62" s="14" t="s">
        <v>287</v>
      </c>
      <c r="D62" s="14" t="s">
        <v>288</v>
      </c>
      <c r="E62" s="15">
        <v>510</v>
      </c>
      <c r="F62" s="15">
        <f>ROUND(E62/1.1,0)</f>
        <v>464</v>
      </c>
      <c r="G62" s="15">
        <f t="shared" si="20"/>
        <v>410</v>
      </c>
      <c r="H62" s="15">
        <f t="shared" si="21"/>
        <v>373</v>
      </c>
      <c r="I62" s="14" t="s">
        <v>290</v>
      </c>
    </row>
    <row r="63" spans="1:10" ht="20.25" customHeight="1">
      <c r="A63" s="3">
        <v>62</v>
      </c>
      <c r="B63" s="13" t="s">
        <v>292</v>
      </c>
      <c r="C63" s="13" t="s">
        <v>293</v>
      </c>
      <c r="D63" s="13" t="s">
        <v>140</v>
      </c>
      <c r="E63" s="15">
        <v>1970</v>
      </c>
      <c r="F63" s="15">
        <f t="shared" ref="F63:F81" si="22">ROUNDUP(E63/1.1,0)</f>
        <v>1791</v>
      </c>
      <c r="G63" s="15">
        <f t="shared" ref="G63:G81" si="23">ROUND(E63*0.8,-1)</f>
        <v>1580</v>
      </c>
      <c r="H63" s="15">
        <f t="shared" ref="H63:H81" si="24">ROUNDUP(G63/1.1,0)</f>
        <v>1437</v>
      </c>
      <c r="I63" s="16" t="s">
        <v>295</v>
      </c>
    </row>
    <row r="64" spans="1:10" ht="20.25" customHeight="1">
      <c r="A64" s="3">
        <v>63</v>
      </c>
      <c r="B64" s="13" t="s">
        <v>296</v>
      </c>
      <c r="C64" s="13" t="s">
        <v>297</v>
      </c>
      <c r="D64" s="13" t="s">
        <v>140</v>
      </c>
      <c r="E64" s="15">
        <v>3130</v>
      </c>
      <c r="F64" s="15">
        <f t="shared" si="22"/>
        <v>2846</v>
      </c>
      <c r="G64" s="15">
        <f t="shared" si="23"/>
        <v>2500</v>
      </c>
      <c r="H64" s="15">
        <f t="shared" si="24"/>
        <v>2273</v>
      </c>
      <c r="I64" s="16" t="s">
        <v>299</v>
      </c>
    </row>
    <row r="65" spans="1:10" ht="20.25" customHeight="1">
      <c r="A65" s="3">
        <v>64</v>
      </c>
      <c r="B65" s="13" t="s">
        <v>300</v>
      </c>
      <c r="C65" s="13" t="s">
        <v>301</v>
      </c>
      <c r="D65" s="13" t="s">
        <v>140</v>
      </c>
      <c r="E65" s="15">
        <v>1850</v>
      </c>
      <c r="F65" s="15">
        <f t="shared" si="22"/>
        <v>1682</v>
      </c>
      <c r="G65" s="15">
        <f t="shared" si="23"/>
        <v>1480</v>
      </c>
      <c r="H65" s="15">
        <f t="shared" si="24"/>
        <v>1346</v>
      </c>
      <c r="I65" s="16" t="s">
        <v>303</v>
      </c>
    </row>
    <row r="66" spans="1:10" s="21" customFormat="1" ht="20.25" customHeight="1">
      <c r="A66" s="3">
        <v>65</v>
      </c>
      <c r="B66" s="14" t="s">
        <v>446</v>
      </c>
      <c r="C66" s="14" t="s">
        <v>472</v>
      </c>
      <c r="D66" s="13" t="s">
        <v>140</v>
      </c>
      <c r="E66" s="15">
        <v>3020</v>
      </c>
      <c r="F66" s="15">
        <f>ROUND(E66/1.1,0)</f>
        <v>2745</v>
      </c>
      <c r="G66" s="15">
        <f t="shared" si="23"/>
        <v>2420</v>
      </c>
      <c r="H66" s="15">
        <f t="shared" si="24"/>
        <v>2200</v>
      </c>
      <c r="I66" s="14" t="s">
        <v>307</v>
      </c>
    </row>
    <row r="67" spans="1:10" ht="20.25" customHeight="1">
      <c r="A67" s="3">
        <v>66</v>
      </c>
      <c r="B67" s="14" t="s">
        <v>308</v>
      </c>
      <c r="C67" s="14" t="s">
        <v>309</v>
      </c>
      <c r="D67" s="13" t="s">
        <v>310</v>
      </c>
      <c r="E67" s="15">
        <v>170</v>
      </c>
      <c r="F67" s="15">
        <f t="shared" si="22"/>
        <v>155</v>
      </c>
      <c r="G67" s="15">
        <f t="shared" si="23"/>
        <v>140</v>
      </c>
      <c r="H67" s="15">
        <f>ROUND(G67/1.1,0)</f>
        <v>127</v>
      </c>
      <c r="I67" s="13" t="s">
        <v>312</v>
      </c>
    </row>
    <row r="68" spans="1:10" ht="20.25" customHeight="1">
      <c r="A68" s="3">
        <v>67</v>
      </c>
      <c r="B68" s="14" t="s">
        <v>313</v>
      </c>
      <c r="C68" s="14" t="s">
        <v>314</v>
      </c>
      <c r="D68" s="13" t="s">
        <v>315</v>
      </c>
      <c r="E68" s="15">
        <v>110</v>
      </c>
      <c r="F68" s="15">
        <f t="shared" si="22"/>
        <v>100</v>
      </c>
      <c r="G68" s="15">
        <f t="shared" si="23"/>
        <v>90</v>
      </c>
      <c r="H68" s="15">
        <f t="shared" si="24"/>
        <v>82</v>
      </c>
      <c r="I68" s="13" t="s">
        <v>317</v>
      </c>
    </row>
    <row r="69" spans="1:10" ht="20.25" customHeight="1">
      <c r="A69" s="3">
        <v>68</v>
      </c>
      <c r="B69" s="14" t="s">
        <v>318</v>
      </c>
      <c r="C69" s="14" t="s">
        <v>319</v>
      </c>
      <c r="D69" s="13" t="s">
        <v>320</v>
      </c>
      <c r="E69" s="15">
        <v>690</v>
      </c>
      <c r="F69" s="15">
        <f t="shared" si="22"/>
        <v>628</v>
      </c>
      <c r="G69" s="15">
        <f t="shared" si="23"/>
        <v>550</v>
      </c>
      <c r="H69" s="15">
        <f t="shared" si="24"/>
        <v>500</v>
      </c>
      <c r="I69" s="13" t="s">
        <v>322</v>
      </c>
    </row>
    <row r="70" spans="1:10" ht="20.25" customHeight="1">
      <c r="A70" s="3">
        <v>69</v>
      </c>
      <c r="B70" s="14" t="s">
        <v>323</v>
      </c>
      <c r="C70" s="43" t="s">
        <v>324</v>
      </c>
      <c r="D70" s="43" t="s">
        <v>140</v>
      </c>
      <c r="E70" s="15">
        <v>4900</v>
      </c>
      <c r="F70" s="15">
        <f>ROUND(E70/1.1,0)</f>
        <v>4455</v>
      </c>
      <c r="G70" s="15">
        <f t="shared" si="23"/>
        <v>3920</v>
      </c>
      <c r="H70" s="15">
        <f t="shared" si="24"/>
        <v>3564</v>
      </c>
      <c r="I70" s="13" t="s">
        <v>326</v>
      </c>
    </row>
    <row r="71" spans="1:10" ht="20.25" customHeight="1">
      <c r="A71" s="3">
        <v>70</v>
      </c>
      <c r="B71" s="14" t="s">
        <v>327</v>
      </c>
      <c r="C71" s="43" t="s">
        <v>324</v>
      </c>
      <c r="D71" s="43" t="s">
        <v>140</v>
      </c>
      <c r="E71" s="15">
        <v>6840</v>
      </c>
      <c r="F71" s="15">
        <f t="shared" si="22"/>
        <v>6219</v>
      </c>
      <c r="G71" s="15">
        <f t="shared" si="23"/>
        <v>5470</v>
      </c>
      <c r="H71" s="15">
        <f t="shared" si="24"/>
        <v>4973</v>
      </c>
      <c r="I71" s="13" t="s">
        <v>326</v>
      </c>
    </row>
    <row r="72" spans="1:10" ht="20.25" customHeight="1">
      <c r="A72" s="3">
        <v>71</v>
      </c>
      <c r="B72" s="14" t="s">
        <v>328</v>
      </c>
      <c r="C72" s="43" t="s">
        <v>324</v>
      </c>
      <c r="D72" s="43" t="s">
        <v>140</v>
      </c>
      <c r="E72" s="15">
        <v>5920</v>
      </c>
      <c r="F72" s="15">
        <f t="shared" si="22"/>
        <v>5382</v>
      </c>
      <c r="G72" s="15">
        <f t="shared" si="23"/>
        <v>4740</v>
      </c>
      <c r="H72" s="15">
        <f t="shared" si="24"/>
        <v>4310</v>
      </c>
      <c r="I72" s="13" t="s">
        <v>326</v>
      </c>
    </row>
    <row r="73" spans="1:10" ht="20.25" customHeight="1">
      <c r="A73" s="3">
        <v>72</v>
      </c>
      <c r="B73" s="14" t="s">
        <v>329</v>
      </c>
      <c r="C73" s="43" t="s">
        <v>324</v>
      </c>
      <c r="D73" s="43" t="s">
        <v>140</v>
      </c>
      <c r="E73" s="15">
        <v>5010</v>
      </c>
      <c r="F73" s="15">
        <f t="shared" si="22"/>
        <v>4555</v>
      </c>
      <c r="G73" s="15">
        <f t="shared" si="23"/>
        <v>4010</v>
      </c>
      <c r="H73" s="15">
        <f t="shared" si="24"/>
        <v>3646</v>
      </c>
      <c r="I73" s="13" t="s">
        <v>326</v>
      </c>
    </row>
    <row r="74" spans="1:10" ht="20.25" customHeight="1">
      <c r="A74" s="3">
        <v>73</v>
      </c>
      <c r="B74" s="14" t="s">
        <v>330</v>
      </c>
      <c r="C74" s="14" t="s">
        <v>331</v>
      </c>
      <c r="D74" s="13" t="s">
        <v>140</v>
      </c>
      <c r="E74" s="15">
        <v>1030</v>
      </c>
      <c r="F74" s="15">
        <f t="shared" si="22"/>
        <v>937</v>
      </c>
      <c r="G74" s="15">
        <f t="shared" si="23"/>
        <v>820</v>
      </c>
      <c r="H74" s="15">
        <f t="shared" si="24"/>
        <v>746</v>
      </c>
      <c r="I74" s="13" t="s">
        <v>326</v>
      </c>
    </row>
    <row r="75" spans="1:10" ht="20.25" customHeight="1">
      <c r="A75" s="3">
        <v>74</v>
      </c>
      <c r="B75" s="14" t="s">
        <v>333</v>
      </c>
      <c r="C75" s="14" t="s">
        <v>334</v>
      </c>
      <c r="D75" s="13" t="s">
        <v>320</v>
      </c>
      <c r="E75" s="15">
        <v>3240</v>
      </c>
      <c r="F75" s="15">
        <f t="shared" si="22"/>
        <v>2946</v>
      </c>
      <c r="G75" s="15">
        <f t="shared" si="23"/>
        <v>2590</v>
      </c>
      <c r="H75" s="15">
        <f t="shared" si="24"/>
        <v>2355</v>
      </c>
      <c r="I75" s="13" t="s">
        <v>336</v>
      </c>
    </row>
    <row r="76" spans="1:10" ht="20.25" customHeight="1">
      <c r="A76" s="3">
        <v>75</v>
      </c>
      <c r="B76" s="14" t="s">
        <v>473</v>
      </c>
      <c r="C76" s="13" t="s">
        <v>338</v>
      </c>
      <c r="D76" s="13" t="s">
        <v>339</v>
      </c>
      <c r="E76" s="15">
        <v>860</v>
      </c>
      <c r="F76" s="15">
        <f t="shared" si="22"/>
        <v>782</v>
      </c>
      <c r="G76" s="15">
        <f t="shared" si="23"/>
        <v>690</v>
      </c>
      <c r="H76" s="15">
        <f t="shared" si="24"/>
        <v>628</v>
      </c>
      <c r="I76" s="13" t="s">
        <v>341</v>
      </c>
    </row>
    <row r="77" spans="1:10" ht="20.25" customHeight="1">
      <c r="A77" s="3">
        <v>76</v>
      </c>
      <c r="B77" s="20" t="s">
        <v>342</v>
      </c>
      <c r="C77" s="20" t="s">
        <v>343</v>
      </c>
      <c r="D77" s="13" t="s">
        <v>140</v>
      </c>
      <c r="E77" s="15">
        <v>920</v>
      </c>
      <c r="F77" s="15">
        <f t="shared" si="22"/>
        <v>837</v>
      </c>
      <c r="G77" s="15">
        <f t="shared" si="23"/>
        <v>740</v>
      </c>
      <c r="H77" s="15">
        <f t="shared" si="24"/>
        <v>673</v>
      </c>
      <c r="I77" s="13" t="s">
        <v>345</v>
      </c>
    </row>
    <row r="78" spans="1:10" ht="20.25" customHeight="1">
      <c r="A78" s="3">
        <v>77</v>
      </c>
      <c r="B78" s="14" t="s">
        <v>474</v>
      </c>
      <c r="C78" s="20" t="s">
        <v>347</v>
      </c>
      <c r="D78" s="13" t="s">
        <v>339</v>
      </c>
      <c r="E78" s="15">
        <v>980</v>
      </c>
      <c r="F78" s="15">
        <f t="shared" si="22"/>
        <v>891</v>
      </c>
      <c r="G78" s="15">
        <f t="shared" si="23"/>
        <v>780</v>
      </c>
      <c r="H78" s="15">
        <f t="shared" si="24"/>
        <v>710</v>
      </c>
      <c r="I78" s="13" t="s">
        <v>349</v>
      </c>
    </row>
    <row r="79" spans="1:10" ht="20.25" customHeight="1">
      <c r="A79" s="3">
        <v>78</v>
      </c>
      <c r="B79" s="20" t="s">
        <v>350</v>
      </c>
      <c r="C79" s="20" t="s">
        <v>351</v>
      </c>
      <c r="D79" s="13" t="s">
        <v>352</v>
      </c>
      <c r="E79" s="15">
        <v>690</v>
      </c>
      <c r="F79" s="15">
        <f t="shared" si="22"/>
        <v>628</v>
      </c>
      <c r="G79" s="15">
        <f t="shared" si="23"/>
        <v>550</v>
      </c>
      <c r="H79" s="15">
        <f t="shared" si="24"/>
        <v>500</v>
      </c>
      <c r="I79" s="13" t="s">
        <v>354</v>
      </c>
    </row>
    <row r="80" spans="1:10" ht="20.25" customHeight="1">
      <c r="A80" s="3">
        <v>79</v>
      </c>
      <c r="B80" s="73" t="s">
        <v>355</v>
      </c>
      <c r="C80" s="73" t="s">
        <v>356</v>
      </c>
      <c r="D80" s="71" t="s">
        <v>475</v>
      </c>
      <c r="E80" s="68">
        <v>610</v>
      </c>
      <c r="F80" s="68">
        <f t="shared" si="22"/>
        <v>555</v>
      </c>
      <c r="G80" s="68">
        <f t="shared" si="23"/>
        <v>490</v>
      </c>
      <c r="H80" s="68">
        <f t="shared" si="24"/>
        <v>446</v>
      </c>
      <c r="I80" s="71" t="s">
        <v>359</v>
      </c>
      <c r="J80" s="3" t="s">
        <v>500</v>
      </c>
    </row>
    <row r="81" spans="1:10" ht="20.25" customHeight="1">
      <c r="A81" s="3">
        <v>80</v>
      </c>
      <c r="B81" s="14" t="s">
        <v>360</v>
      </c>
      <c r="C81" s="20" t="s">
        <v>361</v>
      </c>
      <c r="D81" s="13" t="s">
        <v>175</v>
      </c>
      <c r="E81" s="15">
        <v>1030</v>
      </c>
      <c r="F81" s="15">
        <f t="shared" si="22"/>
        <v>937</v>
      </c>
      <c r="G81" s="15">
        <f t="shared" si="23"/>
        <v>820</v>
      </c>
      <c r="H81" s="15">
        <f t="shared" si="24"/>
        <v>746</v>
      </c>
      <c r="I81" s="13" t="s">
        <v>363</v>
      </c>
    </row>
    <row r="82" spans="1:10" ht="20.25" customHeight="1">
      <c r="A82" s="3">
        <v>81</v>
      </c>
      <c r="B82" s="14" t="s">
        <v>365</v>
      </c>
      <c r="C82" s="14" t="s">
        <v>366</v>
      </c>
      <c r="D82" s="14" t="s">
        <v>367</v>
      </c>
      <c r="E82" s="15">
        <v>630</v>
      </c>
      <c r="F82" s="15">
        <f>ROUND(E82/1.1,0)</f>
        <v>573</v>
      </c>
      <c r="G82" s="15">
        <f t="shared" ref="G82:G89" si="25">ROUND(E82*0.8,-1)</f>
        <v>500</v>
      </c>
      <c r="H82" s="15">
        <f>ROUND(G82/1.1,0)</f>
        <v>455</v>
      </c>
      <c r="I82" s="14" t="s">
        <v>369</v>
      </c>
    </row>
    <row r="83" spans="1:10" ht="20.25" customHeight="1">
      <c r="A83" s="3">
        <v>82</v>
      </c>
      <c r="B83" s="69" t="s">
        <v>370</v>
      </c>
      <c r="C83" s="69" t="s">
        <v>371</v>
      </c>
      <c r="D83" s="69" t="s">
        <v>372</v>
      </c>
      <c r="E83" s="68">
        <v>2140</v>
      </c>
      <c r="F83" s="68">
        <f t="shared" ref="F83:F89" si="26">ROUNDUP(E83/1.1,0)</f>
        <v>1946</v>
      </c>
      <c r="G83" s="68">
        <f t="shared" si="25"/>
        <v>1710</v>
      </c>
      <c r="H83" s="68">
        <f t="shared" ref="H83:H89" si="27">ROUNDUP(G83/1.1,0)</f>
        <v>1555</v>
      </c>
      <c r="I83" s="69" t="s">
        <v>374</v>
      </c>
      <c r="J83" s="3" t="s">
        <v>500</v>
      </c>
    </row>
    <row r="84" spans="1:10" ht="20.25" customHeight="1">
      <c r="A84" s="3">
        <v>83</v>
      </c>
      <c r="B84" s="27" t="s">
        <v>375</v>
      </c>
      <c r="C84" s="43" t="s">
        <v>376</v>
      </c>
      <c r="D84" s="43" t="s">
        <v>377</v>
      </c>
      <c r="E84" s="28">
        <v>220</v>
      </c>
      <c r="F84" s="15">
        <f t="shared" si="26"/>
        <v>200</v>
      </c>
      <c r="G84" s="15">
        <f t="shared" si="25"/>
        <v>180</v>
      </c>
      <c r="H84" s="15">
        <f t="shared" si="27"/>
        <v>164</v>
      </c>
      <c r="I84" s="45" t="s">
        <v>379</v>
      </c>
    </row>
    <row r="85" spans="1:10" ht="20.25" customHeight="1">
      <c r="A85" s="3">
        <v>84</v>
      </c>
      <c r="B85" s="14" t="s">
        <v>476</v>
      </c>
      <c r="C85" s="14" t="s">
        <v>477</v>
      </c>
      <c r="D85" s="14" t="s">
        <v>382</v>
      </c>
      <c r="E85" s="15">
        <v>1090</v>
      </c>
      <c r="F85" s="15">
        <f t="shared" si="26"/>
        <v>991</v>
      </c>
      <c r="G85" s="15">
        <f t="shared" si="25"/>
        <v>870</v>
      </c>
      <c r="H85" s="15">
        <f t="shared" si="27"/>
        <v>791</v>
      </c>
      <c r="I85" s="14" t="s">
        <v>384</v>
      </c>
    </row>
    <row r="86" spans="1:10" ht="20.25" customHeight="1">
      <c r="A86" s="3">
        <v>85</v>
      </c>
      <c r="B86" s="14" t="s">
        <v>385</v>
      </c>
      <c r="C86" s="14" t="s">
        <v>386</v>
      </c>
      <c r="D86" s="14" t="s">
        <v>382</v>
      </c>
      <c r="E86" s="15">
        <v>110</v>
      </c>
      <c r="F86" s="15">
        <f t="shared" si="26"/>
        <v>100</v>
      </c>
      <c r="G86" s="15">
        <f t="shared" si="25"/>
        <v>90</v>
      </c>
      <c r="H86" s="15">
        <f t="shared" si="27"/>
        <v>82</v>
      </c>
      <c r="I86" s="14" t="s">
        <v>388</v>
      </c>
    </row>
    <row r="87" spans="1:10" s="21" customFormat="1" ht="20.25" customHeight="1">
      <c r="A87" s="3">
        <v>86</v>
      </c>
      <c r="B87" s="14" t="s">
        <v>478</v>
      </c>
      <c r="C87" s="14" t="s">
        <v>390</v>
      </c>
      <c r="D87" s="20" t="s">
        <v>391</v>
      </c>
      <c r="E87" s="15">
        <v>3020</v>
      </c>
      <c r="F87" s="15">
        <f>ROUND(E87/1.1,0)</f>
        <v>2745</v>
      </c>
      <c r="G87" s="15">
        <f t="shared" si="25"/>
        <v>2420</v>
      </c>
      <c r="H87" s="15">
        <f t="shared" si="27"/>
        <v>2200</v>
      </c>
      <c r="I87" s="13" t="s">
        <v>393</v>
      </c>
    </row>
    <row r="88" spans="1:10" s="21" customFormat="1" ht="20.25" customHeight="1">
      <c r="A88" s="3">
        <v>87</v>
      </c>
      <c r="B88" s="43" t="s">
        <v>394</v>
      </c>
      <c r="C88" s="13" t="s">
        <v>395</v>
      </c>
      <c r="D88" s="13" t="s">
        <v>195</v>
      </c>
      <c r="E88" s="15">
        <v>110</v>
      </c>
      <c r="F88" s="15">
        <f t="shared" si="26"/>
        <v>100</v>
      </c>
      <c r="G88" s="15">
        <f t="shared" si="25"/>
        <v>90</v>
      </c>
      <c r="H88" s="15">
        <f t="shared" si="27"/>
        <v>82</v>
      </c>
      <c r="I88" s="27" t="s">
        <v>397</v>
      </c>
    </row>
    <row r="89" spans="1:10" ht="20.25" customHeight="1">
      <c r="A89" s="3">
        <v>88</v>
      </c>
      <c r="B89" s="43" t="s">
        <v>398</v>
      </c>
      <c r="C89" s="13" t="s">
        <v>399</v>
      </c>
      <c r="D89" s="13" t="s">
        <v>195</v>
      </c>
      <c r="E89" s="30">
        <v>110</v>
      </c>
      <c r="F89" s="15">
        <f t="shared" si="26"/>
        <v>100</v>
      </c>
      <c r="G89" s="15">
        <f t="shared" si="25"/>
        <v>90</v>
      </c>
      <c r="H89" s="15">
        <f t="shared" si="27"/>
        <v>82</v>
      </c>
      <c r="I89" s="27" t="s">
        <v>401</v>
      </c>
    </row>
    <row r="90" spans="1:10" ht="20.25" customHeight="1">
      <c r="A90" s="3">
        <v>89</v>
      </c>
      <c r="B90" s="14" t="s">
        <v>403</v>
      </c>
      <c r="C90" s="13" t="s">
        <v>404</v>
      </c>
      <c r="D90" s="14" t="s">
        <v>405</v>
      </c>
      <c r="E90" s="15">
        <v>110</v>
      </c>
      <c r="F90" s="15">
        <f t="shared" ref="F90:F91" si="28">ROUNDUP(E90/1.1,0)</f>
        <v>100</v>
      </c>
      <c r="G90" s="15">
        <f t="shared" ref="G90:G91" si="29">ROUND(E90*0.8,-1)</f>
        <v>90</v>
      </c>
      <c r="H90" s="15">
        <f t="shared" ref="H90:H91" si="30">ROUNDUP(G90/1.1,0)</f>
        <v>82</v>
      </c>
      <c r="I90" s="14" t="s">
        <v>407</v>
      </c>
    </row>
    <row r="91" spans="1:10" ht="20.25" customHeight="1">
      <c r="A91" s="3">
        <v>90</v>
      </c>
      <c r="B91" s="14" t="s">
        <v>408</v>
      </c>
      <c r="C91" s="14" t="s">
        <v>479</v>
      </c>
      <c r="D91" s="14" t="s">
        <v>410</v>
      </c>
      <c r="E91" s="15">
        <v>1610</v>
      </c>
      <c r="F91" s="15">
        <f t="shared" si="28"/>
        <v>1464</v>
      </c>
      <c r="G91" s="15">
        <f t="shared" si="29"/>
        <v>1290</v>
      </c>
      <c r="H91" s="15">
        <f t="shared" si="30"/>
        <v>1173</v>
      </c>
      <c r="I91" s="14" t="s">
        <v>412</v>
      </c>
    </row>
    <row r="92" spans="1:10" ht="20.25" customHeight="1">
      <c r="A92" s="3">
        <v>91</v>
      </c>
      <c r="B92" s="13" t="s">
        <v>414</v>
      </c>
      <c r="C92" s="13" t="s">
        <v>480</v>
      </c>
      <c r="D92" s="13" t="s">
        <v>481</v>
      </c>
      <c r="E92" s="15">
        <v>2900</v>
      </c>
      <c r="F92" s="15">
        <f>ROUNDUP(E92/1.1,0)</f>
        <v>2637</v>
      </c>
      <c r="G92" s="15">
        <f t="shared" ref="G92:G96" si="31">ROUND(E92*0.8,-1)</f>
        <v>2320</v>
      </c>
      <c r="H92" s="15">
        <f t="shared" ref="H92:H96" si="32">ROUNDUP(G92/1.1,0)</f>
        <v>2110</v>
      </c>
      <c r="I92" s="16" t="s">
        <v>418</v>
      </c>
    </row>
    <row r="93" spans="1:10" ht="20.25" customHeight="1">
      <c r="A93" s="3">
        <v>92</v>
      </c>
      <c r="B93" s="14" t="s">
        <v>419</v>
      </c>
      <c r="C93" s="13" t="s">
        <v>420</v>
      </c>
      <c r="D93" s="13" t="s">
        <v>421</v>
      </c>
      <c r="E93" s="15">
        <v>2900</v>
      </c>
      <c r="F93" s="15">
        <f t="shared" ref="F93:F96" si="33">ROUNDUP(E93/1.1,0)</f>
        <v>2637</v>
      </c>
      <c r="G93" s="15">
        <f t="shared" si="31"/>
        <v>2320</v>
      </c>
      <c r="H93" s="15">
        <f t="shared" si="32"/>
        <v>2110</v>
      </c>
      <c r="I93" s="14" t="s">
        <v>423</v>
      </c>
    </row>
    <row r="94" spans="1:10" ht="20.25" customHeight="1">
      <c r="A94" s="3">
        <v>93</v>
      </c>
      <c r="B94" s="14" t="s">
        <v>424</v>
      </c>
      <c r="C94" s="13" t="s">
        <v>482</v>
      </c>
      <c r="D94" s="13" t="s">
        <v>426</v>
      </c>
      <c r="E94" s="15">
        <v>2900</v>
      </c>
      <c r="F94" s="15">
        <f t="shared" si="33"/>
        <v>2637</v>
      </c>
      <c r="G94" s="15">
        <f t="shared" si="31"/>
        <v>2320</v>
      </c>
      <c r="H94" s="15">
        <f t="shared" si="32"/>
        <v>2110</v>
      </c>
      <c r="I94" s="14" t="s">
        <v>428</v>
      </c>
    </row>
    <row r="95" spans="1:10" ht="20.25" customHeight="1">
      <c r="A95" s="3">
        <v>94</v>
      </c>
      <c r="B95" s="14" t="s">
        <v>429</v>
      </c>
      <c r="C95" s="13" t="s">
        <v>430</v>
      </c>
      <c r="D95" s="14" t="s">
        <v>431</v>
      </c>
      <c r="E95" s="15">
        <v>1850</v>
      </c>
      <c r="F95" s="15">
        <f t="shared" si="33"/>
        <v>1682</v>
      </c>
      <c r="G95" s="15">
        <f t="shared" si="31"/>
        <v>1480</v>
      </c>
      <c r="H95" s="15">
        <f t="shared" si="32"/>
        <v>1346</v>
      </c>
      <c r="I95" s="14" t="s">
        <v>433</v>
      </c>
    </row>
    <row r="96" spans="1:10" s="21" customFormat="1" ht="20.25" customHeight="1">
      <c r="A96" s="3">
        <v>95</v>
      </c>
      <c r="B96" s="14" t="s">
        <v>483</v>
      </c>
      <c r="C96" s="13" t="s">
        <v>484</v>
      </c>
      <c r="D96" s="44" t="s">
        <v>436</v>
      </c>
      <c r="E96" s="15">
        <v>3480</v>
      </c>
      <c r="F96" s="15">
        <f t="shared" si="33"/>
        <v>3164</v>
      </c>
      <c r="G96" s="15">
        <f t="shared" si="31"/>
        <v>2780</v>
      </c>
      <c r="H96" s="15">
        <f t="shared" si="32"/>
        <v>2528</v>
      </c>
      <c r="I96" s="13" t="s">
        <v>438</v>
      </c>
    </row>
  </sheetData>
  <autoFilter ref="B1:I96" xr:uid="{00000000-0009-0000-0000-000000000000}"/>
  <phoneticPr fontId="1"/>
  <printOptions horizontalCentered="1"/>
  <pageMargins left="0.23622047244094491" right="0.23622047244094491" top="0.74803149606299213" bottom="0.55118110236220474" header="0.31496062992125984" footer="0.31496062992125984"/>
  <pageSetup paperSize="9" scale="86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0:L151"/>
  <sheetViews>
    <sheetView view="pageBreakPreview" topLeftCell="A121" zoomScaleNormal="100" zoomScaleSheetLayoutView="100" workbookViewId="0">
      <selection activeCell="A129" sqref="A129:XFD129"/>
    </sheetView>
  </sheetViews>
  <sheetFormatPr defaultColWidth="9" defaultRowHeight="13.2"/>
  <cols>
    <col min="1" max="2" width="4" style="18" customWidth="1"/>
    <col min="3" max="3" width="14.59765625" style="3" customWidth="1"/>
    <col min="4" max="4" width="12.59765625" style="3" customWidth="1"/>
    <col min="5" max="5" width="6.59765625" style="3" customWidth="1"/>
    <col min="6" max="6" width="20.09765625" style="18" customWidth="1"/>
    <col min="7" max="7" width="6" style="3" bestFit="1" customWidth="1"/>
    <col min="8" max="10" width="6" style="3" customWidth="1"/>
    <col min="11" max="11" width="12.59765625" style="3" customWidth="1"/>
    <col min="12" max="12" width="19.59765625" style="3" customWidth="1"/>
    <col min="13" max="16384" width="9" style="3"/>
  </cols>
  <sheetData>
    <row r="10" spans="1:12" ht="28.2">
      <c r="C10" s="101" t="s">
        <v>3</v>
      </c>
      <c r="D10" s="101"/>
      <c r="E10" s="101"/>
      <c r="F10" s="101"/>
      <c r="G10" s="101"/>
      <c r="H10" s="101"/>
      <c r="I10" s="101"/>
      <c r="J10" s="101"/>
      <c r="K10" s="101"/>
      <c r="L10" s="101"/>
    </row>
    <row r="11" spans="1:12">
      <c r="D11" s="102"/>
      <c r="E11" s="102"/>
      <c r="F11" s="102"/>
      <c r="G11" s="102"/>
      <c r="H11" s="102"/>
      <c r="I11" s="102"/>
      <c r="J11" s="102"/>
      <c r="K11" s="102"/>
    </row>
    <row r="12" spans="1:12">
      <c r="D12" s="102"/>
      <c r="E12" s="102"/>
      <c r="F12" s="102"/>
      <c r="G12" s="102"/>
      <c r="H12" s="102"/>
      <c r="I12" s="102"/>
      <c r="J12" s="102"/>
      <c r="K12" s="102"/>
      <c r="L12" s="4" t="s">
        <v>4</v>
      </c>
    </row>
    <row r="14" spans="1:12" ht="13.5" customHeight="1">
      <c r="C14" s="74" t="s">
        <v>5</v>
      </c>
      <c r="D14" s="74"/>
      <c r="E14" s="5"/>
      <c r="F14" s="5"/>
      <c r="G14" s="6"/>
      <c r="H14" s="6"/>
      <c r="I14" s="7" t="s">
        <v>6</v>
      </c>
      <c r="J14" s="7"/>
      <c r="K14" s="8"/>
      <c r="L14" s="9"/>
    </row>
    <row r="15" spans="1:12" ht="22.5" customHeight="1">
      <c r="C15" s="10" t="s">
        <v>7</v>
      </c>
      <c r="D15" s="10" t="s">
        <v>8</v>
      </c>
      <c r="E15" s="10" t="s">
        <v>9</v>
      </c>
      <c r="F15" s="10" t="s">
        <v>10</v>
      </c>
      <c r="G15" s="11" t="s">
        <v>11</v>
      </c>
      <c r="H15" s="11" t="s">
        <v>12</v>
      </c>
      <c r="I15" s="11" t="s">
        <v>13</v>
      </c>
      <c r="J15" s="11" t="s">
        <v>14</v>
      </c>
      <c r="K15" s="12" t="s">
        <v>15</v>
      </c>
      <c r="L15" s="10" t="s">
        <v>16</v>
      </c>
    </row>
    <row r="16" spans="1:12" ht="89.25" customHeight="1">
      <c r="A16" s="18">
        <v>1</v>
      </c>
      <c r="C16" s="13" t="s">
        <v>17</v>
      </c>
      <c r="D16" s="13" t="s">
        <v>18</v>
      </c>
      <c r="E16" s="14" t="s">
        <v>19</v>
      </c>
      <c r="F16" s="14" t="s">
        <v>20</v>
      </c>
      <c r="G16" s="15">
        <v>3260</v>
      </c>
      <c r="H16" s="15">
        <f>ROUNDUP(G16/1.1,0)</f>
        <v>2964</v>
      </c>
      <c r="I16" s="15">
        <f>ROUND(G16*0.8,-1)</f>
        <v>2610</v>
      </c>
      <c r="J16" s="15">
        <f>ROUNDUP(I16/1.1,0)</f>
        <v>2373</v>
      </c>
      <c r="K16" s="16" t="s">
        <v>21</v>
      </c>
      <c r="L16" s="17"/>
    </row>
    <row r="17" spans="1:12" ht="89.25" customHeight="1">
      <c r="A17" s="18">
        <v>2</v>
      </c>
      <c r="C17" s="13" t="s">
        <v>22</v>
      </c>
      <c r="D17" s="13" t="s">
        <v>23</v>
      </c>
      <c r="E17" s="14" t="s">
        <v>19</v>
      </c>
      <c r="F17" s="14" t="s">
        <v>24</v>
      </c>
      <c r="G17" s="15">
        <v>1930</v>
      </c>
      <c r="H17" s="15">
        <f t="shared" ref="H17:H31" si="0">ROUNDUP(G17/1.1,0)</f>
        <v>1755</v>
      </c>
      <c r="I17" s="15">
        <f t="shared" ref="I17:I31" si="1">ROUND(G17*0.8,-1)</f>
        <v>1540</v>
      </c>
      <c r="J17" s="15">
        <f t="shared" ref="J17:J31" si="2">ROUNDUP(I17/1.1,0)</f>
        <v>1400</v>
      </c>
      <c r="K17" s="16" t="s">
        <v>25</v>
      </c>
      <c r="L17" s="17"/>
    </row>
    <row r="18" spans="1:12" ht="89.25" customHeight="1">
      <c r="A18" s="18">
        <v>3</v>
      </c>
      <c r="B18" s="19"/>
      <c r="C18" s="14" t="s">
        <v>26</v>
      </c>
      <c r="D18" s="14" t="s">
        <v>27</v>
      </c>
      <c r="E18" s="14" t="s">
        <v>19</v>
      </c>
      <c r="F18" s="14" t="s">
        <v>28</v>
      </c>
      <c r="G18" s="15">
        <v>450</v>
      </c>
      <c r="H18" s="15">
        <f t="shared" si="0"/>
        <v>410</v>
      </c>
      <c r="I18" s="15">
        <f t="shared" si="1"/>
        <v>360</v>
      </c>
      <c r="J18" s="15">
        <f t="shared" si="2"/>
        <v>328</v>
      </c>
      <c r="K18" s="13" t="s">
        <v>29</v>
      </c>
      <c r="L18" s="20"/>
    </row>
    <row r="19" spans="1:12" s="21" customFormat="1" ht="89.25" customHeight="1">
      <c r="A19" s="18">
        <v>4</v>
      </c>
      <c r="B19" s="19"/>
      <c r="C19" s="14" t="s">
        <v>30</v>
      </c>
      <c r="D19" s="14" t="s">
        <v>31</v>
      </c>
      <c r="E19" s="14" t="s">
        <v>32</v>
      </c>
      <c r="F19" s="14" t="s">
        <v>33</v>
      </c>
      <c r="G19" s="15">
        <v>2140</v>
      </c>
      <c r="H19" s="15">
        <f t="shared" si="0"/>
        <v>1946</v>
      </c>
      <c r="I19" s="15">
        <f t="shared" si="1"/>
        <v>1710</v>
      </c>
      <c r="J19" s="15">
        <f t="shared" si="2"/>
        <v>1555</v>
      </c>
      <c r="K19" s="14" t="s">
        <v>34</v>
      </c>
      <c r="L19" s="20"/>
    </row>
    <row r="20" spans="1:12" ht="89.25" customHeight="1">
      <c r="A20" s="18">
        <v>5</v>
      </c>
      <c r="B20" s="22"/>
      <c r="C20" s="14" t="s">
        <v>35</v>
      </c>
      <c r="D20" s="14" t="s">
        <v>36</v>
      </c>
      <c r="E20" s="14" t="s">
        <v>37</v>
      </c>
      <c r="F20" s="14" t="s">
        <v>38</v>
      </c>
      <c r="G20" s="15">
        <v>3770</v>
      </c>
      <c r="H20" s="15">
        <f t="shared" si="0"/>
        <v>3428</v>
      </c>
      <c r="I20" s="15">
        <f t="shared" si="1"/>
        <v>3020</v>
      </c>
      <c r="J20" s="15">
        <f t="shared" si="2"/>
        <v>2746</v>
      </c>
      <c r="K20" s="13" t="s">
        <v>39</v>
      </c>
      <c r="L20" s="23"/>
    </row>
    <row r="21" spans="1:12" ht="89.25" customHeight="1">
      <c r="A21" s="18">
        <v>6</v>
      </c>
      <c r="C21" s="13" t="s">
        <v>40</v>
      </c>
      <c r="D21" s="13" t="s">
        <v>41</v>
      </c>
      <c r="E21" s="14" t="s">
        <v>19</v>
      </c>
      <c r="F21" s="14" t="s">
        <v>42</v>
      </c>
      <c r="G21" s="15">
        <v>2340</v>
      </c>
      <c r="H21" s="15">
        <f t="shared" si="0"/>
        <v>2128</v>
      </c>
      <c r="I21" s="15">
        <f t="shared" si="1"/>
        <v>1870</v>
      </c>
      <c r="J21" s="15">
        <f t="shared" si="2"/>
        <v>1700</v>
      </c>
      <c r="K21" s="16" t="s">
        <v>43</v>
      </c>
      <c r="L21" s="17"/>
    </row>
    <row r="22" spans="1:12" ht="89.25" customHeight="1">
      <c r="A22" s="18">
        <v>7</v>
      </c>
      <c r="C22" s="14" t="s">
        <v>44</v>
      </c>
      <c r="D22" s="14" t="s">
        <v>45</v>
      </c>
      <c r="E22" s="14" t="s">
        <v>19</v>
      </c>
      <c r="F22" s="14" t="s">
        <v>46</v>
      </c>
      <c r="G22" s="15">
        <v>150</v>
      </c>
      <c r="H22" s="15">
        <f t="shared" si="0"/>
        <v>137</v>
      </c>
      <c r="I22" s="15">
        <f t="shared" si="1"/>
        <v>120</v>
      </c>
      <c r="J22" s="15">
        <f t="shared" si="2"/>
        <v>110</v>
      </c>
      <c r="K22" s="13" t="s">
        <v>47</v>
      </c>
      <c r="L22" s="20"/>
    </row>
    <row r="23" spans="1:12" ht="89.25" customHeight="1">
      <c r="A23" s="18">
        <v>8</v>
      </c>
      <c r="C23" s="14" t="s">
        <v>48</v>
      </c>
      <c r="D23" s="14" t="s">
        <v>49</v>
      </c>
      <c r="E23" s="14" t="s">
        <v>19</v>
      </c>
      <c r="F23" s="14" t="s">
        <v>50</v>
      </c>
      <c r="G23" s="15">
        <v>150</v>
      </c>
      <c r="H23" s="15">
        <f t="shared" si="0"/>
        <v>137</v>
      </c>
      <c r="I23" s="15">
        <f t="shared" si="1"/>
        <v>120</v>
      </c>
      <c r="J23" s="15">
        <f t="shared" si="2"/>
        <v>110</v>
      </c>
      <c r="K23" s="13" t="s">
        <v>51</v>
      </c>
      <c r="L23" s="20"/>
    </row>
    <row r="24" spans="1:12" ht="31.5" customHeight="1">
      <c r="C24" s="10" t="s">
        <v>7</v>
      </c>
      <c r="D24" s="10" t="s">
        <v>8</v>
      </c>
      <c r="E24" s="10" t="s">
        <v>9</v>
      </c>
      <c r="F24" s="10" t="s">
        <v>10</v>
      </c>
      <c r="G24" s="11" t="s">
        <v>11</v>
      </c>
      <c r="H24" s="11" t="s">
        <v>12</v>
      </c>
      <c r="I24" s="11" t="s">
        <v>13</v>
      </c>
      <c r="J24" s="11" t="s">
        <v>14</v>
      </c>
      <c r="K24" s="12" t="s">
        <v>15</v>
      </c>
      <c r="L24" s="10" t="s">
        <v>16</v>
      </c>
    </row>
    <row r="25" spans="1:12" ht="89.25" customHeight="1">
      <c r="A25" s="18">
        <v>9</v>
      </c>
      <c r="C25" s="14" t="s">
        <v>52</v>
      </c>
      <c r="D25" s="14" t="s">
        <v>53</v>
      </c>
      <c r="E25" s="14" t="s">
        <v>19</v>
      </c>
      <c r="F25" s="14" t="s">
        <v>54</v>
      </c>
      <c r="G25" s="15">
        <v>150</v>
      </c>
      <c r="H25" s="15">
        <f t="shared" si="0"/>
        <v>137</v>
      </c>
      <c r="I25" s="15">
        <f t="shared" si="1"/>
        <v>120</v>
      </c>
      <c r="J25" s="15">
        <f t="shared" si="2"/>
        <v>110</v>
      </c>
      <c r="K25" s="13" t="s">
        <v>51</v>
      </c>
      <c r="L25" s="20"/>
    </row>
    <row r="26" spans="1:12" ht="89.25" customHeight="1">
      <c r="A26" s="18">
        <v>10</v>
      </c>
      <c r="C26" s="14" t="s">
        <v>55</v>
      </c>
      <c r="D26" s="14" t="s">
        <v>56</v>
      </c>
      <c r="E26" s="14" t="s">
        <v>19</v>
      </c>
      <c r="F26" s="14" t="s">
        <v>57</v>
      </c>
      <c r="G26" s="15">
        <v>100</v>
      </c>
      <c r="H26" s="15">
        <f t="shared" si="0"/>
        <v>91</v>
      </c>
      <c r="I26" s="15">
        <f t="shared" si="1"/>
        <v>80</v>
      </c>
      <c r="J26" s="15">
        <f t="shared" si="2"/>
        <v>73</v>
      </c>
      <c r="K26" s="13" t="s">
        <v>58</v>
      </c>
      <c r="L26" s="20"/>
    </row>
    <row r="27" spans="1:12" ht="89.25" customHeight="1">
      <c r="A27" s="18">
        <v>11</v>
      </c>
      <c r="C27" s="14" t="s">
        <v>59</v>
      </c>
      <c r="D27" s="14" t="s">
        <v>60</v>
      </c>
      <c r="E27" s="14" t="s">
        <v>19</v>
      </c>
      <c r="F27" s="14" t="s">
        <v>61</v>
      </c>
      <c r="G27" s="15">
        <v>100</v>
      </c>
      <c r="H27" s="15">
        <f t="shared" si="0"/>
        <v>91</v>
      </c>
      <c r="I27" s="15">
        <f t="shared" si="1"/>
        <v>80</v>
      </c>
      <c r="J27" s="15">
        <f t="shared" si="2"/>
        <v>73</v>
      </c>
      <c r="K27" s="13" t="s">
        <v>62</v>
      </c>
      <c r="L27" s="20"/>
    </row>
    <row r="28" spans="1:12" ht="89.25" customHeight="1">
      <c r="A28" s="18">
        <v>12</v>
      </c>
      <c r="C28" s="14" t="s">
        <v>63</v>
      </c>
      <c r="D28" s="14" t="s">
        <v>64</v>
      </c>
      <c r="E28" s="14" t="s">
        <v>19</v>
      </c>
      <c r="F28" s="14" t="s">
        <v>65</v>
      </c>
      <c r="G28" s="15">
        <v>100</v>
      </c>
      <c r="H28" s="15">
        <f t="shared" si="0"/>
        <v>91</v>
      </c>
      <c r="I28" s="15">
        <f t="shared" si="1"/>
        <v>80</v>
      </c>
      <c r="J28" s="15">
        <f t="shared" si="2"/>
        <v>73</v>
      </c>
      <c r="K28" s="13" t="s">
        <v>66</v>
      </c>
      <c r="L28" s="20"/>
    </row>
    <row r="29" spans="1:12" ht="89.25" customHeight="1">
      <c r="A29" s="18">
        <v>13</v>
      </c>
      <c r="C29" s="14" t="s">
        <v>67</v>
      </c>
      <c r="D29" s="14" t="s">
        <v>68</v>
      </c>
      <c r="E29" s="14" t="s">
        <v>19</v>
      </c>
      <c r="F29" s="14" t="s">
        <v>69</v>
      </c>
      <c r="G29" s="15">
        <v>350</v>
      </c>
      <c r="H29" s="15">
        <f t="shared" si="0"/>
        <v>319</v>
      </c>
      <c r="I29" s="15">
        <f t="shared" si="1"/>
        <v>280</v>
      </c>
      <c r="J29" s="15">
        <f t="shared" si="2"/>
        <v>255</v>
      </c>
      <c r="K29" s="13" t="s">
        <v>51</v>
      </c>
      <c r="L29" s="20"/>
    </row>
    <row r="30" spans="1:12" ht="89.25" customHeight="1">
      <c r="A30" s="18">
        <v>14</v>
      </c>
      <c r="C30" s="14" t="s">
        <v>70</v>
      </c>
      <c r="D30" s="14" t="s">
        <v>71</v>
      </c>
      <c r="E30" s="14" t="s">
        <v>19</v>
      </c>
      <c r="F30" s="14" t="s">
        <v>72</v>
      </c>
      <c r="G30" s="15">
        <v>200</v>
      </c>
      <c r="H30" s="15">
        <f t="shared" si="0"/>
        <v>182</v>
      </c>
      <c r="I30" s="15">
        <f t="shared" si="1"/>
        <v>160</v>
      </c>
      <c r="J30" s="15">
        <f t="shared" si="2"/>
        <v>146</v>
      </c>
      <c r="K30" s="13" t="s">
        <v>51</v>
      </c>
      <c r="L30" s="20"/>
    </row>
    <row r="31" spans="1:12" ht="89.25" customHeight="1">
      <c r="A31" s="18">
        <v>15</v>
      </c>
      <c r="C31" s="14" t="s">
        <v>73</v>
      </c>
      <c r="D31" s="13" t="s">
        <v>74</v>
      </c>
      <c r="E31" s="14" t="s">
        <v>19</v>
      </c>
      <c r="F31" s="13" t="s">
        <v>75</v>
      </c>
      <c r="G31" s="15">
        <v>150</v>
      </c>
      <c r="H31" s="15">
        <f t="shared" si="0"/>
        <v>137</v>
      </c>
      <c r="I31" s="15">
        <f t="shared" si="1"/>
        <v>120</v>
      </c>
      <c r="J31" s="15">
        <f t="shared" si="2"/>
        <v>110</v>
      </c>
      <c r="K31" s="13" t="s">
        <v>51</v>
      </c>
      <c r="L31" s="20"/>
    </row>
    <row r="32" spans="1:12">
      <c r="G32" s="24"/>
      <c r="H32" s="24"/>
      <c r="I32" s="24"/>
      <c r="J32" s="24"/>
    </row>
    <row r="33" spans="1:12">
      <c r="C33" s="74" t="s">
        <v>76</v>
      </c>
      <c r="D33" s="74"/>
      <c r="E33" s="5"/>
      <c r="F33" s="5"/>
      <c r="G33" s="25"/>
      <c r="H33" s="25"/>
      <c r="I33" s="25"/>
      <c r="J33" s="25"/>
      <c r="K33" s="8"/>
      <c r="L33" s="26"/>
    </row>
    <row r="34" spans="1:12" ht="25.5" customHeight="1">
      <c r="C34" s="10" t="s">
        <v>7</v>
      </c>
      <c r="D34" s="10" t="s">
        <v>8</v>
      </c>
      <c r="E34" s="10" t="s">
        <v>9</v>
      </c>
      <c r="F34" s="10" t="s">
        <v>10</v>
      </c>
      <c r="G34" s="11" t="s">
        <v>11</v>
      </c>
      <c r="H34" s="11" t="s">
        <v>12</v>
      </c>
      <c r="I34" s="11" t="s">
        <v>13</v>
      </c>
      <c r="J34" s="11" t="s">
        <v>14</v>
      </c>
      <c r="K34" s="12" t="s">
        <v>15</v>
      </c>
      <c r="L34" s="10" t="s">
        <v>16</v>
      </c>
    </row>
    <row r="35" spans="1:12" ht="67.5" customHeight="1">
      <c r="A35" s="18">
        <v>16</v>
      </c>
      <c r="C35" s="75" t="s">
        <v>77</v>
      </c>
      <c r="D35" s="27" t="s">
        <v>78</v>
      </c>
      <c r="E35" s="27" t="s">
        <v>79</v>
      </c>
      <c r="F35" s="27" t="s">
        <v>80</v>
      </c>
      <c r="G35" s="28">
        <v>910</v>
      </c>
      <c r="H35" s="28">
        <f>ROUNDUP(G35/1.1,0)</f>
        <v>828</v>
      </c>
      <c r="I35" s="15">
        <f t="shared" ref="I35" si="3">ROUND(G35*0.8,-1)</f>
        <v>730</v>
      </c>
      <c r="J35" s="15">
        <f t="shared" ref="J35" si="4">ROUNDUP(I35/1.1,0)</f>
        <v>664</v>
      </c>
      <c r="K35" s="99" t="s">
        <v>81</v>
      </c>
      <c r="L35" s="77"/>
    </row>
    <row r="36" spans="1:12" ht="22.5" customHeight="1">
      <c r="C36" s="76"/>
      <c r="D36" s="81" t="s">
        <v>82</v>
      </c>
      <c r="E36" s="82"/>
      <c r="F36" s="82"/>
      <c r="G36" s="83"/>
      <c r="H36" s="29"/>
      <c r="I36" s="29"/>
      <c r="J36" s="29"/>
      <c r="K36" s="100"/>
      <c r="L36" s="78"/>
    </row>
    <row r="37" spans="1:12" ht="67.5" customHeight="1">
      <c r="A37" s="18">
        <v>17</v>
      </c>
      <c r="C37" s="84" t="s">
        <v>83</v>
      </c>
      <c r="D37" s="27" t="s">
        <v>84</v>
      </c>
      <c r="E37" s="27" t="s">
        <v>85</v>
      </c>
      <c r="F37" s="27" t="s">
        <v>86</v>
      </c>
      <c r="G37" s="28">
        <v>1530</v>
      </c>
      <c r="H37" s="28">
        <f>ROUNDUP(G37/1.1,0)</f>
        <v>1391</v>
      </c>
      <c r="I37" s="15">
        <f t="shared" ref="I37" si="5">ROUND(G37*0.8,-1)</f>
        <v>1220</v>
      </c>
      <c r="J37" s="15">
        <f>ROUND(I37/1.1,0)</f>
        <v>1109</v>
      </c>
      <c r="K37" s="99" t="s">
        <v>81</v>
      </c>
      <c r="L37" s="77"/>
    </row>
    <row r="38" spans="1:12" ht="22.5" customHeight="1">
      <c r="C38" s="85"/>
      <c r="D38" s="81" t="s">
        <v>87</v>
      </c>
      <c r="E38" s="82"/>
      <c r="F38" s="82"/>
      <c r="G38" s="83"/>
      <c r="H38" s="29"/>
      <c r="I38" s="29"/>
      <c r="J38" s="29"/>
      <c r="K38" s="100"/>
      <c r="L38" s="78"/>
    </row>
    <row r="39" spans="1:12" ht="67.5" customHeight="1">
      <c r="A39" s="18">
        <v>18</v>
      </c>
      <c r="C39" s="75" t="s">
        <v>88</v>
      </c>
      <c r="D39" s="27" t="s">
        <v>89</v>
      </c>
      <c r="E39" s="27" t="s">
        <v>90</v>
      </c>
      <c r="F39" s="27" t="s">
        <v>91</v>
      </c>
      <c r="G39" s="28">
        <v>300</v>
      </c>
      <c r="H39" s="28">
        <f>ROUNDUP(G39/1.1,0)</f>
        <v>273</v>
      </c>
      <c r="I39" s="15">
        <f t="shared" ref="I39" si="6">ROUND(G39*0.8,-1)</f>
        <v>240</v>
      </c>
      <c r="J39" s="15">
        <f t="shared" ref="J39" si="7">ROUNDUP(I39/1.1,0)</f>
        <v>219</v>
      </c>
      <c r="K39" s="99" t="s">
        <v>81</v>
      </c>
      <c r="L39" s="77"/>
    </row>
    <row r="40" spans="1:12" ht="22.5" customHeight="1">
      <c r="C40" s="76"/>
      <c r="D40" s="81" t="s">
        <v>92</v>
      </c>
      <c r="E40" s="82"/>
      <c r="F40" s="82"/>
      <c r="G40" s="83"/>
      <c r="H40" s="29"/>
      <c r="I40" s="29"/>
      <c r="J40" s="29"/>
      <c r="K40" s="100"/>
      <c r="L40" s="78"/>
    </row>
    <row r="41" spans="1:12" ht="67.5" hidden="1" customHeight="1">
      <c r="C41" s="75" t="s">
        <v>93</v>
      </c>
      <c r="D41" s="27" t="s">
        <v>94</v>
      </c>
      <c r="E41" s="27" t="s">
        <v>95</v>
      </c>
      <c r="F41" s="27" t="s">
        <v>96</v>
      </c>
      <c r="G41" s="28">
        <v>1320</v>
      </c>
      <c r="H41" s="28"/>
      <c r="I41" s="28"/>
      <c r="J41" s="28"/>
      <c r="K41" s="99" t="s">
        <v>97</v>
      </c>
      <c r="L41" s="77"/>
    </row>
    <row r="42" spans="1:12" ht="22.5" hidden="1" customHeight="1">
      <c r="C42" s="76"/>
      <c r="D42" s="81" t="s">
        <v>87</v>
      </c>
      <c r="E42" s="82"/>
      <c r="F42" s="82"/>
      <c r="G42" s="83"/>
      <c r="H42" s="29"/>
      <c r="I42" s="29"/>
      <c r="J42" s="29"/>
      <c r="K42" s="100"/>
      <c r="L42" s="78"/>
    </row>
    <row r="43" spans="1:12" ht="67.5" customHeight="1">
      <c r="A43" s="18">
        <v>19</v>
      </c>
      <c r="C43" s="84" t="s">
        <v>98</v>
      </c>
      <c r="D43" s="14" t="s">
        <v>99</v>
      </c>
      <c r="E43" s="14" t="s">
        <v>100</v>
      </c>
      <c r="F43" s="14" t="s">
        <v>101</v>
      </c>
      <c r="G43" s="30">
        <v>100</v>
      </c>
      <c r="H43" s="28">
        <f>ROUNDUP(G43/1.1,0)</f>
        <v>91</v>
      </c>
      <c r="I43" s="15">
        <f t="shared" ref="I43" si="8">ROUND(G43*0.8,-1)</f>
        <v>80</v>
      </c>
      <c r="J43" s="15">
        <f t="shared" ref="J43" si="9">ROUNDUP(I43/1.1,0)</f>
        <v>73</v>
      </c>
      <c r="K43" s="84" t="s">
        <v>102</v>
      </c>
      <c r="L43" s="96"/>
    </row>
    <row r="44" spans="1:12" ht="22.5" customHeight="1">
      <c r="C44" s="85"/>
      <c r="D44" s="81" t="s">
        <v>103</v>
      </c>
      <c r="E44" s="82"/>
      <c r="F44" s="82"/>
      <c r="G44" s="83"/>
      <c r="H44" s="29"/>
      <c r="I44" s="29"/>
      <c r="J44" s="29"/>
      <c r="K44" s="85"/>
      <c r="L44" s="98"/>
    </row>
    <row r="45" spans="1:12" ht="90" customHeight="1">
      <c r="A45" s="18">
        <v>20</v>
      </c>
      <c r="C45" s="14" t="s">
        <v>104</v>
      </c>
      <c r="D45" s="14" t="s">
        <v>105</v>
      </c>
      <c r="E45" s="14" t="s">
        <v>106</v>
      </c>
      <c r="F45" s="14" t="s">
        <v>107</v>
      </c>
      <c r="G45" s="30">
        <v>100</v>
      </c>
      <c r="H45" s="28">
        <f>ROUNDUP(G45/1.1,0)</f>
        <v>91</v>
      </c>
      <c r="I45" s="15">
        <f t="shared" ref="I45:I52" si="10">ROUND(G45*0.8,-1)</f>
        <v>80</v>
      </c>
      <c r="J45" s="15">
        <f t="shared" ref="J45:J52" si="11">ROUNDUP(I45/1.1,0)</f>
        <v>73</v>
      </c>
      <c r="K45" s="31" t="s">
        <v>108</v>
      </c>
      <c r="L45" s="20"/>
    </row>
    <row r="46" spans="1:12" ht="90" customHeight="1">
      <c r="A46" s="18">
        <v>21</v>
      </c>
      <c r="C46" s="14" t="s">
        <v>109</v>
      </c>
      <c r="D46" s="14" t="s">
        <v>110</v>
      </c>
      <c r="E46" s="14" t="s">
        <v>111</v>
      </c>
      <c r="F46" s="14" t="s">
        <v>112</v>
      </c>
      <c r="G46" s="30">
        <v>560</v>
      </c>
      <c r="H46" s="28">
        <f>ROUND(G46/1.1,0)</f>
        <v>509</v>
      </c>
      <c r="I46" s="15">
        <f t="shared" si="10"/>
        <v>450</v>
      </c>
      <c r="J46" s="15">
        <f>ROUND(I46/1.1,0)</f>
        <v>409</v>
      </c>
      <c r="K46" s="32" t="s">
        <v>113</v>
      </c>
      <c r="L46" s="20"/>
    </row>
    <row r="47" spans="1:12" ht="90" customHeight="1">
      <c r="A47" s="18">
        <v>22</v>
      </c>
      <c r="C47" s="14" t="s">
        <v>114</v>
      </c>
      <c r="D47" s="14" t="s">
        <v>115</v>
      </c>
      <c r="E47" s="14" t="s">
        <v>116</v>
      </c>
      <c r="F47" s="14" t="s">
        <v>117</v>
      </c>
      <c r="G47" s="30">
        <v>1530</v>
      </c>
      <c r="H47" s="28">
        <f>ROUNDUP(G47/1.1,0)</f>
        <v>1391</v>
      </c>
      <c r="I47" s="15">
        <f t="shared" si="10"/>
        <v>1220</v>
      </c>
      <c r="J47" s="15">
        <f>ROUND(I47/1.1,0)</f>
        <v>1109</v>
      </c>
      <c r="K47" s="32" t="s">
        <v>118</v>
      </c>
      <c r="L47" s="20"/>
    </row>
    <row r="48" spans="1:12" ht="90" customHeight="1">
      <c r="A48" s="18">
        <v>23</v>
      </c>
      <c r="C48" s="14" t="s">
        <v>119</v>
      </c>
      <c r="D48" s="14" t="s">
        <v>120</v>
      </c>
      <c r="E48" s="14" t="s">
        <v>121</v>
      </c>
      <c r="F48" s="14" t="s">
        <v>122</v>
      </c>
      <c r="G48" s="30">
        <v>200</v>
      </c>
      <c r="H48" s="28">
        <f t="shared" ref="H48:H52" si="12">ROUNDUP(G48/1.1,0)</f>
        <v>182</v>
      </c>
      <c r="I48" s="15">
        <f t="shared" si="10"/>
        <v>160</v>
      </c>
      <c r="J48" s="15">
        <f t="shared" si="11"/>
        <v>146</v>
      </c>
      <c r="K48" s="32" t="s">
        <v>123</v>
      </c>
      <c r="L48" s="20"/>
    </row>
    <row r="49" spans="1:12" ht="90" customHeight="1">
      <c r="A49" s="18">
        <v>24</v>
      </c>
      <c r="C49" s="14" t="s">
        <v>124</v>
      </c>
      <c r="D49" s="14" t="s">
        <v>125</v>
      </c>
      <c r="E49" s="14" t="s">
        <v>121</v>
      </c>
      <c r="F49" s="14" t="s">
        <v>126</v>
      </c>
      <c r="G49" s="30">
        <v>150</v>
      </c>
      <c r="H49" s="28">
        <f t="shared" si="12"/>
        <v>137</v>
      </c>
      <c r="I49" s="15">
        <f t="shared" si="10"/>
        <v>120</v>
      </c>
      <c r="J49" s="15">
        <f t="shared" si="11"/>
        <v>110</v>
      </c>
      <c r="K49" s="32" t="s">
        <v>123</v>
      </c>
      <c r="L49" s="20"/>
    </row>
    <row r="50" spans="1:12" ht="22.5" customHeight="1">
      <c r="C50" s="10" t="s">
        <v>7</v>
      </c>
      <c r="D50" s="10" t="s">
        <v>8</v>
      </c>
      <c r="E50" s="10" t="s">
        <v>9</v>
      </c>
      <c r="F50" s="10" t="s">
        <v>10</v>
      </c>
      <c r="G50" s="11" t="s">
        <v>11</v>
      </c>
      <c r="H50" s="11" t="s">
        <v>12</v>
      </c>
      <c r="I50" s="11" t="s">
        <v>13</v>
      </c>
      <c r="J50" s="11" t="s">
        <v>14</v>
      </c>
      <c r="K50" s="12" t="s">
        <v>15</v>
      </c>
      <c r="L50" s="10" t="s">
        <v>16</v>
      </c>
    </row>
    <row r="51" spans="1:12" ht="90" customHeight="1">
      <c r="A51" s="18">
        <v>25</v>
      </c>
      <c r="C51" s="14" t="s">
        <v>127</v>
      </c>
      <c r="D51" s="14" t="s">
        <v>128</v>
      </c>
      <c r="E51" s="14" t="s">
        <v>129</v>
      </c>
      <c r="F51" s="14" t="s">
        <v>130</v>
      </c>
      <c r="G51" s="30">
        <v>100</v>
      </c>
      <c r="H51" s="28">
        <f t="shared" si="12"/>
        <v>91</v>
      </c>
      <c r="I51" s="15">
        <f t="shared" si="10"/>
        <v>80</v>
      </c>
      <c r="J51" s="15">
        <f t="shared" si="11"/>
        <v>73</v>
      </c>
      <c r="K51" s="32" t="s">
        <v>131</v>
      </c>
      <c r="L51" s="20"/>
    </row>
    <row r="52" spans="1:12" ht="90" customHeight="1">
      <c r="A52" s="18">
        <v>26</v>
      </c>
      <c r="C52" s="14" t="s">
        <v>132</v>
      </c>
      <c r="D52" s="14" t="s">
        <v>133</v>
      </c>
      <c r="E52" s="14" t="s">
        <v>134</v>
      </c>
      <c r="F52" s="14" t="s">
        <v>135</v>
      </c>
      <c r="G52" s="15">
        <v>100</v>
      </c>
      <c r="H52" s="15">
        <f t="shared" si="12"/>
        <v>91</v>
      </c>
      <c r="I52" s="15">
        <f t="shared" si="10"/>
        <v>80</v>
      </c>
      <c r="J52" s="15">
        <f t="shared" si="11"/>
        <v>73</v>
      </c>
      <c r="K52" s="13" t="s">
        <v>136</v>
      </c>
      <c r="L52" s="20"/>
    </row>
    <row r="53" spans="1:12">
      <c r="G53" s="24"/>
      <c r="H53" s="24"/>
      <c r="I53" s="24"/>
      <c r="J53" s="24"/>
    </row>
    <row r="54" spans="1:12">
      <c r="C54" s="5" t="s">
        <v>137</v>
      </c>
      <c r="D54" s="5"/>
      <c r="E54" s="5"/>
      <c r="F54" s="5"/>
      <c r="G54" s="25"/>
      <c r="H54" s="25"/>
      <c r="I54" s="25"/>
      <c r="J54" s="25"/>
      <c r="K54" s="8"/>
      <c r="L54" s="9"/>
    </row>
    <row r="55" spans="1:12" ht="22.5" customHeight="1">
      <c r="C55" s="10" t="s">
        <v>7</v>
      </c>
      <c r="D55" s="10" t="s">
        <v>8</v>
      </c>
      <c r="E55" s="10" t="s">
        <v>9</v>
      </c>
      <c r="F55" s="10" t="s">
        <v>10</v>
      </c>
      <c r="G55" s="11" t="s">
        <v>11</v>
      </c>
      <c r="H55" s="11" t="s">
        <v>12</v>
      </c>
      <c r="I55" s="11" t="s">
        <v>13</v>
      </c>
      <c r="J55" s="11" t="s">
        <v>14</v>
      </c>
      <c r="K55" s="12" t="s">
        <v>15</v>
      </c>
      <c r="L55" s="10" t="s">
        <v>16</v>
      </c>
    </row>
    <row r="56" spans="1:12" ht="90" customHeight="1">
      <c r="A56" s="18">
        <v>27</v>
      </c>
      <c r="C56" s="13" t="s">
        <v>138</v>
      </c>
      <c r="D56" s="13" t="s">
        <v>139</v>
      </c>
      <c r="E56" s="13" t="s">
        <v>140</v>
      </c>
      <c r="F56" s="13" t="s">
        <v>141</v>
      </c>
      <c r="G56" s="15">
        <v>3670</v>
      </c>
      <c r="H56" s="28">
        <f t="shared" ref="H56:H72" si="13">ROUNDUP(G56/1.1,0)</f>
        <v>3337</v>
      </c>
      <c r="I56" s="15">
        <f t="shared" ref="I56:I72" si="14">ROUND(G56*0.8,-1)</f>
        <v>2940</v>
      </c>
      <c r="J56" s="15">
        <f t="shared" ref="J56:J72" si="15">ROUNDUP(I56/1.1,0)</f>
        <v>2673</v>
      </c>
      <c r="K56" s="16" t="s">
        <v>142</v>
      </c>
      <c r="L56" s="17"/>
    </row>
    <row r="57" spans="1:12" ht="90" customHeight="1">
      <c r="A57" s="18">
        <v>28</v>
      </c>
      <c r="C57" s="13" t="s">
        <v>143</v>
      </c>
      <c r="D57" s="13" t="s">
        <v>144</v>
      </c>
      <c r="E57" s="13" t="s">
        <v>140</v>
      </c>
      <c r="F57" s="13" t="s">
        <v>145</v>
      </c>
      <c r="G57" s="15">
        <v>1020</v>
      </c>
      <c r="H57" s="28">
        <f t="shared" si="13"/>
        <v>928</v>
      </c>
      <c r="I57" s="15">
        <f t="shared" si="14"/>
        <v>820</v>
      </c>
      <c r="J57" s="15">
        <f t="shared" si="15"/>
        <v>746</v>
      </c>
      <c r="K57" s="16" t="s">
        <v>142</v>
      </c>
      <c r="L57" s="17"/>
    </row>
    <row r="58" spans="1:12" ht="90" customHeight="1">
      <c r="A58" s="18">
        <v>29</v>
      </c>
      <c r="C58" s="14" t="s">
        <v>146</v>
      </c>
      <c r="D58" s="33" t="s">
        <v>147</v>
      </c>
      <c r="E58" s="14" t="s">
        <v>148</v>
      </c>
      <c r="F58" s="14" t="s">
        <v>149</v>
      </c>
      <c r="G58" s="15">
        <v>200</v>
      </c>
      <c r="H58" s="28">
        <f t="shared" si="13"/>
        <v>182</v>
      </c>
      <c r="I58" s="15">
        <f t="shared" si="14"/>
        <v>160</v>
      </c>
      <c r="J58" s="15">
        <f t="shared" si="15"/>
        <v>146</v>
      </c>
      <c r="K58" s="13" t="s">
        <v>150</v>
      </c>
      <c r="L58" s="20"/>
    </row>
    <row r="59" spans="1:12" ht="90" customHeight="1">
      <c r="A59" s="18">
        <v>30</v>
      </c>
      <c r="C59" s="14" t="s">
        <v>151</v>
      </c>
      <c r="D59" s="14" t="s">
        <v>152</v>
      </c>
      <c r="E59" s="14" t="s">
        <v>19</v>
      </c>
      <c r="F59" s="14" t="s">
        <v>153</v>
      </c>
      <c r="G59" s="15">
        <v>400</v>
      </c>
      <c r="H59" s="28">
        <f t="shared" si="13"/>
        <v>364</v>
      </c>
      <c r="I59" s="15">
        <f t="shared" si="14"/>
        <v>320</v>
      </c>
      <c r="J59" s="15">
        <f t="shared" si="15"/>
        <v>291</v>
      </c>
      <c r="K59" s="13" t="s">
        <v>154</v>
      </c>
      <c r="L59" s="20"/>
    </row>
    <row r="60" spans="1:12" ht="90" customHeight="1">
      <c r="A60" s="18">
        <v>31</v>
      </c>
      <c r="C60" s="14" t="s">
        <v>155</v>
      </c>
      <c r="D60" s="14" t="s">
        <v>156</v>
      </c>
      <c r="E60" s="14" t="s">
        <v>157</v>
      </c>
      <c r="F60" s="14" t="s">
        <v>158</v>
      </c>
      <c r="G60" s="15">
        <v>450</v>
      </c>
      <c r="H60" s="28">
        <f>ROUND(G60/1.1,0)</f>
        <v>409</v>
      </c>
      <c r="I60" s="15">
        <f t="shared" si="14"/>
        <v>360</v>
      </c>
      <c r="J60" s="15">
        <f t="shared" si="15"/>
        <v>328</v>
      </c>
      <c r="K60" s="13" t="s">
        <v>159</v>
      </c>
      <c r="L60" s="20"/>
    </row>
    <row r="61" spans="1:12" ht="90" customHeight="1">
      <c r="A61" s="18">
        <v>32</v>
      </c>
      <c r="C61" s="14" t="s">
        <v>160</v>
      </c>
      <c r="D61" s="14" t="s">
        <v>161</v>
      </c>
      <c r="E61" s="14" t="s">
        <v>162</v>
      </c>
      <c r="F61" s="14" t="s">
        <v>163</v>
      </c>
      <c r="G61" s="15">
        <v>200</v>
      </c>
      <c r="H61" s="28">
        <f t="shared" si="13"/>
        <v>182</v>
      </c>
      <c r="I61" s="15">
        <f t="shared" si="14"/>
        <v>160</v>
      </c>
      <c r="J61" s="15">
        <f t="shared" si="15"/>
        <v>146</v>
      </c>
      <c r="K61" s="13" t="s">
        <v>164</v>
      </c>
      <c r="L61" s="20"/>
    </row>
    <row r="62" spans="1:12" ht="90" customHeight="1">
      <c r="A62" s="18">
        <v>33</v>
      </c>
      <c r="C62" s="14" t="s">
        <v>165</v>
      </c>
      <c r="D62" s="14" t="s">
        <v>166</v>
      </c>
      <c r="E62" s="14" t="s">
        <v>19</v>
      </c>
      <c r="F62" s="14" t="s">
        <v>167</v>
      </c>
      <c r="G62" s="15">
        <v>100</v>
      </c>
      <c r="H62" s="28">
        <f t="shared" si="13"/>
        <v>91</v>
      </c>
      <c r="I62" s="15">
        <f t="shared" si="14"/>
        <v>80</v>
      </c>
      <c r="J62" s="15">
        <f t="shared" si="15"/>
        <v>73</v>
      </c>
      <c r="K62" s="13" t="s">
        <v>168</v>
      </c>
      <c r="L62" s="20"/>
    </row>
    <row r="63" spans="1:12" ht="90" customHeight="1">
      <c r="A63" s="18">
        <v>34</v>
      </c>
      <c r="C63" s="14" t="s">
        <v>169</v>
      </c>
      <c r="D63" s="13" t="s">
        <v>170</v>
      </c>
      <c r="E63" s="13" t="s">
        <v>140</v>
      </c>
      <c r="F63" s="13" t="s">
        <v>171</v>
      </c>
      <c r="G63" s="15">
        <v>3870</v>
      </c>
      <c r="H63" s="28">
        <f t="shared" si="13"/>
        <v>3519</v>
      </c>
      <c r="I63" s="15">
        <f t="shared" si="14"/>
        <v>3100</v>
      </c>
      <c r="J63" s="15">
        <f t="shared" si="15"/>
        <v>2819</v>
      </c>
      <c r="K63" s="13" t="s">
        <v>172</v>
      </c>
      <c r="L63" s="20"/>
    </row>
    <row r="64" spans="1:12" ht="90" customHeight="1">
      <c r="A64" s="18">
        <v>35</v>
      </c>
      <c r="B64" s="34"/>
      <c r="C64" s="14" t="s">
        <v>173</v>
      </c>
      <c r="D64" s="14" t="s">
        <v>174</v>
      </c>
      <c r="E64" s="14" t="s">
        <v>175</v>
      </c>
      <c r="F64" s="14" t="s">
        <v>176</v>
      </c>
      <c r="G64" s="15">
        <v>350</v>
      </c>
      <c r="H64" s="28">
        <f t="shared" si="13"/>
        <v>319</v>
      </c>
      <c r="I64" s="15">
        <f t="shared" si="14"/>
        <v>280</v>
      </c>
      <c r="J64" s="15">
        <f t="shared" si="15"/>
        <v>255</v>
      </c>
      <c r="K64" s="14" t="s">
        <v>177</v>
      </c>
      <c r="L64" s="17"/>
    </row>
    <row r="65" spans="1:12" ht="30" customHeight="1">
      <c r="A65" s="34"/>
      <c r="B65" s="34"/>
      <c r="C65" s="10" t="s">
        <v>7</v>
      </c>
      <c r="D65" s="10" t="s">
        <v>8</v>
      </c>
      <c r="E65" s="10" t="s">
        <v>9</v>
      </c>
      <c r="F65" s="10" t="s">
        <v>10</v>
      </c>
      <c r="G65" s="11" t="s">
        <v>11</v>
      </c>
      <c r="H65" s="11" t="s">
        <v>12</v>
      </c>
      <c r="I65" s="11" t="s">
        <v>13</v>
      </c>
      <c r="J65" s="11" t="s">
        <v>14</v>
      </c>
      <c r="K65" s="12" t="s">
        <v>15</v>
      </c>
      <c r="L65" s="10" t="s">
        <v>16</v>
      </c>
    </row>
    <row r="66" spans="1:12" ht="67.5" customHeight="1">
      <c r="A66" s="18">
        <v>36</v>
      </c>
      <c r="C66" s="84" t="s">
        <v>178</v>
      </c>
      <c r="D66" s="14" t="s">
        <v>179</v>
      </c>
      <c r="E66" s="14" t="s">
        <v>180</v>
      </c>
      <c r="F66" s="35" t="s">
        <v>181</v>
      </c>
      <c r="G66" s="15">
        <v>150</v>
      </c>
      <c r="H66" s="28">
        <f t="shared" si="13"/>
        <v>137</v>
      </c>
      <c r="I66" s="15">
        <f t="shared" si="14"/>
        <v>120</v>
      </c>
      <c r="J66" s="15">
        <f>ROUND(I66/1.1,0)</f>
        <v>109</v>
      </c>
      <c r="K66" s="75" t="s">
        <v>182</v>
      </c>
      <c r="L66" s="96"/>
    </row>
    <row r="67" spans="1:12" ht="22.5" customHeight="1">
      <c r="C67" s="85"/>
      <c r="D67" s="81" t="s">
        <v>183</v>
      </c>
      <c r="E67" s="82"/>
      <c r="F67" s="82"/>
      <c r="G67" s="83"/>
      <c r="H67" s="28"/>
      <c r="I67" s="15"/>
      <c r="J67" s="15">
        <f t="shared" si="15"/>
        <v>0</v>
      </c>
      <c r="K67" s="76"/>
      <c r="L67" s="98"/>
    </row>
    <row r="68" spans="1:12" ht="90" customHeight="1">
      <c r="A68" s="18">
        <v>37</v>
      </c>
      <c r="B68" s="19"/>
      <c r="C68" s="14" t="s">
        <v>184</v>
      </c>
      <c r="D68" s="20" t="s">
        <v>185</v>
      </c>
      <c r="E68" s="14" t="s">
        <v>186</v>
      </c>
      <c r="F68" s="14" t="s">
        <v>187</v>
      </c>
      <c r="G68" s="15">
        <v>560</v>
      </c>
      <c r="H68" s="28">
        <f>ROUND(G68/1.1,0)</f>
        <v>509</v>
      </c>
      <c r="I68" s="15">
        <f t="shared" si="14"/>
        <v>450</v>
      </c>
      <c r="J68" s="15">
        <f>ROUND(I68/1.1,0)</f>
        <v>409</v>
      </c>
      <c r="K68" s="14" t="s">
        <v>188</v>
      </c>
      <c r="L68" s="36"/>
    </row>
    <row r="69" spans="1:12" ht="90" customHeight="1">
      <c r="A69" s="18">
        <v>38</v>
      </c>
      <c r="B69" s="19"/>
      <c r="C69" s="14" t="s">
        <v>189</v>
      </c>
      <c r="D69" s="14" t="s">
        <v>190</v>
      </c>
      <c r="E69" s="14" t="s">
        <v>148</v>
      </c>
      <c r="F69" s="14" t="s">
        <v>191</v>
      </c>
      <c r="G69" s="15">
        <v>400</v>
      </c>
      <c r="H69" s="28">
        <f t="shared" si="13"/>
        <v>364</v>
      </c>
      <c r="I69" s="15">
        <f t="shared" si="14"/>
        <v>320</v>
      </c>
      <c r="J69" s="15">
        <f t="shared" si="15"/>
        <v>291</v>
      </c>
      <c r="K69" s="14" t="s">
        <v>192</v>
      </c>
      <c r="L69" s="20"/>
    </row>
    <row r="70" spans="1:12" ht="67.5" customHeight="1">
      <c r="A70" s="18">
        <v>39</v>
      </c>
      <c r="B70" s="19"/>
      <c r="C70" s="84" t="s">
        <v>193</v>
      </c>
      <c r="D70" s="13" t="s">
        <v>194</v>
      </c>
      <c r="E70" s="13" t="s">
        <v>195</v>
      </c>
      <c r="F70" s="37" t="s">
        <v>196</v>
      </c>
      <c r="G70" s="30">
        <v>100</v>
      </c>
      <c r="H70" s="28">
        <f t="shared" si="13"/>
        <v>91</v>
      </c>
      <c r="I70" s="15">
        <f t="shared" si="14"/>
        <v>80</v>
      </c>
      <c r="J70" s="15">
        <f t="shared" si="15"/>
        <v>73</v>
      </c>
      <c r="K70" s="75" t="s">
        <v>197</v>
      </c>
      <c r="L70" s="86"/>
    </row>
    <row r="71" spans="1:12" ht="22.5" customHeight="1">
      <c r="B71" s="34"/>
      <c r="C71" s="85"/>
      <c r="D71" s="81" t="s">
        <v>198</v>
      </c>
      <c r="E71" s="82"/>
      <c r="F71" s="82"/>
      <c r="G71" s="83"/>
      <c r="H71" s="28"/>
      <c r="I71" s="15"/>
      <c r="J71" s="15"/>
      <c r="K71" s="76"/>
      <c r="L71" s="87"/>
    </row>
    <row r="72" spans="1:12" ht="90" customHeight="1">
      <c r="A72" s="18">
        <v>40</v>
      </c>
      <c r="B72" s="19"/>
      <c r="C72" s="14" t="s">
        <v>199</v>
      </c>
      <c r="D72" s="13" t="s">
        <v>200</v>
      </c>
      <c r="E72" s="13" t="s">
        <v>201</v>
      </c>
      <c r="F72" s="37" t="s">
        <v>202</v>
      </c>
      <c r="G72" s="15">
        <v>300</v>
      </c>
      <c r="H72" s="15">
        <f t="shared" si="13"/>
        <v>273</v>
      </c>
      <c r="I72" s="15">
        <f t="shared" si="14"/>
        <v>240</v>
      </c>
      <c r="J72" s="15">
        <f t="shared" si="15"/>
        <v>219</v>
      </c>
      <c r="K72" s="14" t="s">
        <v>203</v>
      </c>
      <c r="L72" s="38"/>
    </row>
    <row r="73" spans="1:12">
      <c r="G73" s="24"/>
      <c r="H73" s="24"/>
      <c r="I73" s="24"/>
      <c r="J73" s="24"/>
    </row>
    <row r="74" spans="1:12">
      <c r="A74" s="3"/>
      <c r="B74" s="3"/>
      <c r="C74" s="5" t="s">
        <v>204</v>
      </c>
      <c r="D74" s="5"/>
      <c r="E74" s="5"/>
      <c r="F74" s="5"/>
      <c r="G74" s="25"/>
      <c r="H74" s="25"/>
      <c r="I74" s="25"/>
      <c r="J74" s="25"/>
      <c r="K74" s="8"/>
      <c r="L74" s="9"/>
    </row>
    <row r="75" spans="1:12" ht="22.5" customHeight="1">
      <c r="A75" s="3"/>
      <c r="B75" s="3"/>
      <c r="C75" s="10" t="s">
        <v>7</v>
      </c>
      <c r="D75" s="10" t="s">
        <v>8</v>
      </c>
      <c r="E75" s="10" t="s">
        <v>9</v>
      </c>
      <c r="F75" s="10" t="s">
        <v>10</v>
      </c>
      <c r="G75" s="11" t="s">
        <v>11</v>
      </c>
      <c r="H75" s="11" t="s">
        <v>12</v>
      </c>
      <c r="I75" s="11" t="s">
        <v>13</v>
      </c>
      <c r="J75" s="11" t="s">
        <v>14</v>
      </c>
      <c r="K75" s="12" t="s">
        <v>15</v>
      </c>
      <c r="L75" s="10" t="s">
        <v>16</v>
      </c>
    </row>
    <row r="76" spans="1:12" ht="89.25" customHeight="1">
      <c r="A76" s="3">
        <v>41</v>
      </c>
      <c r="B76" s="3"/>
      <c r="C76" s="14" t="s">
        <v>205</v>
      </c>
      <c r="D76" s="14" t="s">
        <v>206</v>
      </c>
      <c r="E76" s="14" t="s">
        <v>207</v>
      </c>
      <c r="F76" s="39" t="s">
        <v>208</v>
      </c>
      <c r="G76" s="15">
        <v>200</v>
      </c>
      <c r="H76" s="28">
        <f t="shared" ref="H76:H82" si="16">ROUNDUP(G76/1.1,0)</f>
        <v>182</v>
      </c>
      <c r="I76" s="15">
        <f t="shared" ref="I76:I82" si="17">ROUND(G76*0.8,-1)</f>
        <v>160</v>
      </c>
      <c r="J76" s="15">
        <f t="shared" ref="J76:J82" si="18">ROUNDUP(I76/1.1,0)</f>
        <v>146</v>
      </c>
      <c r="K76" s="14" t="s">
        <v>209</v>
      </c>
      <c r="L76" s="20"/>
    </row>
    <row r="77" spans="1:12" ht="89.25" customHeight="1">
      <c r="A77" s="3">
        <v>42</v>
      </c>
      <c r="B77" s="3"/>
      <c r="C77" s="14" t="s">
        <v>210</v>
      </c>
      <c r="D77" s="14" t="s">
        <v>211</v>
      </c>
      <c r="E77" s="14" t="s">
        <v>212</v>
      </c>
      <c r="F77" s="14" t="s">
        <v>213</v>
      </c>
      <c r="G77" s="15">
        <v>200</v>
      </c>
      <c r="H77" s="28">
        <f t="shared" si="16"/>
        <v>182</v>
      </c>
      <c r="I77" s="15">
        <f t="shared" si="17"/>
        <v>160</v>
      </c>
      <c r="J77" s="15">
        <f t="shared" si="18"/>
        <v>146</v>
      </c>
      <c r="K77" s="14" t="s">
        <v>214</v>
      </c>
      <c r="L77" s="20"/>
    </row>
    <row r="78" spans="1:12" ht="89.25" hidden="1" customHeight="1">
      <c r="A78" s="3">
        <v>43</v>
      </c>
      <c r="B78" s="3"/>
      <c r="C78" s="14" t="s">
        <v>215</v>
      </c>
      <c r="D78" s="40" t="s">
        <v>216</v>
      </c>
      <c r="E78" s="13" t="s">
        <v>217</v>
      </c>
      <c r="F78" s="13" t="s">
        <v>218</v>
      </c>
      <c r="G78" s="15">
        <v>100</v>
      </c>
      <c r="H78" s="28">
        <f t="shared" si="16"/>
        <v>91</v>
      </c>
      <c r="I78" s="15">
        <f t="shared" si="17"/>
        <v>80</v>
      </c>
      <c r="J78" s="15">
        <f t="shared" si="18"/>
        <v>73</v>
      </c>
      <c r="K78" s="13" t="s">
        <v>219</v>
      </c>
      <c r="L78" s="20"/>
    </row>
    <row r="79" spans="1:12" ht="89.25" customHeight="1">
      <c r="A79" s="3">
        <v>44</v>
      </c>
      <c r="B79" s="3"/>
      <c r="C79" s="14" t="s">
        <v>220</v>
      </c>
      <c r="D79" s="40" t="s">
        <v>221</v>
      </c>
      <c r="E79" s="13" t="s">
        <v>222</v>
      </c>
      <c r="F79" s="13" t="s">
        <v>223</v>
      </c>
      <c r="G79" s="15">
        <v>100</v>
      </c>
      <c r="H79" s="28">
        <f t="shared" si="16"/>
        <v>91</v>
      </c>
      <c r="I79" s="15">
        <f t="shared" si="17"/>
        <v>80</v>
      </c>
      <c r="J79" s="15">
        <f t="shared" si="18"/>
        <v>73</v>
      </c>
      <c r="K79" s="13" t="s">
        <v>224</v>
      </c>
      <c r="L79" s="20"/>
    </row>
    <row r="80" spans="1:12" ht="89.25" customHeight="1">
      <c r="A80" s="3">
        <v>45</v>
      </c>
      <c r="B80" s="3"/>
      <c r="C80" s="14" t="s">
        <v>225</v>
      </c>
      <c r="D80" s="40" t="s">
        <v>226</v>
      </c>
      <c r="E80" s="13" t="s">
        <v>222</v>
      </c>
      <c r="F80" s="13" t="s">
        <v>227</v>
      </c>
      <c r="G80" s="15">
        <v>100</v>
      </c>
      <c r="H80" s="28">
        <f t="shared" si="16"/>
        <v>91</v>
      </c>
      <c r="I80" s="15">
        <f t="shared" si="17"/>
        <v>80</v>
      </c>
      <c r="J80" s="15">
        <f t="shared" si="18"/>
        <v>73</v>
      </c>
      <c r="K80" s="13" t="s">
        <v>228</v>
      </c>
      <c r="L80" s="20"/>
    </row>
    <row r="81" spans="1:12" ht="89.25" customHeight="1">
      <c r="A81" s="3">
        <v>46</v>
      </c>
      <c r="B81" s="3"/>
      <c r="C81" s="14" t="s">
        <v>229</v>
      </c>
      <c r="D81" s="40" t="s">
        <v>230</v>
      </c>
      <c r="E81" s="13" t="s">
        <v>231</v>
      </c>
      <c r="F81" s="13" t="s">
        <v>232</v>
      </c>
      <c r="G81" s="15">
        <v>100</v>
      </c>
      <c r="H81" s="28">
        <f t="shared" si="16"/>
        <v>91</v>
      </c>
      <c r="I81" s="15">
        <f t="shared" si="17"/>
        <v>80</v>
      </c>
      <c r="J81" s="15">
        <f t="shared" si="18"/>
        <v>73</v>
      </c>
      <c r="K81" s="13" t="s">
        <v>233</v>
      </c>
      <c r="L81" s="20"/>
    </row>
    <row r="82" spans="1:12" ht="125.25" customHeight="1">
      <c r="A82" s="3">
        <v>47</v>
      </c>
      <c r="B82" s="3"/>
      <c r="C82" s="14" t="s">
        <v>234</v>
      </c>
      <c r="D82" s="40" t="s">
        <v>235</v>
      </c>
      <c r="E82" s="13" t="s">
        <v>236</v>
      </c>
      <c r="F82" s="13" t="s">
        <v>237</v>
      </c>
      <c r="G82" s="15">
        <v>3570</v>
      </c>
      <c r="H82" s="15">
        <f t="shared" si="16"/>
        <v>3246</v>
      </c>
      <c r="I82" s="15">
        <f t="shared" si="17"/>
        <v>2860</v>
      </c>
      <c r="J82" s="15">
        <f t="shared" si="18"/>
        <v>2600</v>
      </c>
      <c r="K82" s="13" t="s">
        <v>238</v>
      </c>
      <c r="L82" s="20"/>
    </row>
    <row r="83" spans="1:12">
      <c r="G83" s="24"/>
      <c r="H83" s="24"/>
      <c r="I83" s="24"/>
      <c r="J83" s="24"/>
    </row>
    <row r="84" spans="1:12" ht="24" customHeight="1">
      <c r="A84" s="3"/>
      <c r="B84" s="3"/>
      <c r="C84" s="90" t="s">
        <v>239</v>
      </c>
      <c r="D84" s="90"/>
      <c r="E84" s="5"/>
      <c r="F84" s="5"/>
      <c r="G84" s="25"/>
      <c r="H84" s="25"/>
      <c r="I84" s="25"/>
      <c r="J84" s="25"/>
      <c r="K84" s="8"/>
      <c r="L84" s="9"/>
    </row>
    <row r="85" spans="1:12" ht="22.5" customHeight="1">
      <c r="A85" s="3"/>
      <c r="B85" s="3"/>
      <c r="C85" s="10" t="s">
        <v>7</v>
      </c>
      <c r="D85" s="10" t="s">
        <v>8</v>
      </c>
      <c r="E85" s="10" t="s">
        <v>9</v>
      </c>
      <c r="F85" s="10" t="s">
        <v>10</v>
      </c>
      <c r="G85" s="11" t="s">
        <v>11</v>
      </c>
      <c r="H85" s="11" t="s">
        <v>12</v>
      </c>
      <c r="I85" s="11" t="s">
        <v>13</v>
      </c>
      <c r="J85" s="11" t="s">
        <v>14</v>
      </c>
      <c r="K85" s="12" t="s">
        <v>15</v>
      </c>
      <c r="L85" s="10" t="s">
        <v>16</v>
      </c>
    </row>
    <row r="86" spans="1:12" ht="90" customHeight="1">
      <c r="A86" s="3">
        <v>48</v>
      </c>
      <c r="B86" s="3"/>
      <c r="C86" s="13" t="s">
        <v>240</v>
      </c>
      <c r="D86" s="14" t="s">
        <v>241</v>
      </c>
      <c r="E86" s="14" t="s">
        <v>242</v>
      </c>
      <c r="F86" s="14" t="s">
        <v>243</v>
      </c>
      <c r="G86" s="15">
        <v>1420</v>
      </c>
      <c r="H86" s="15">
        <f t="shared" ref="H86:H99" si="19">ROUNDUP(G86/1.1,0)</f>
        <v>1291</v>
      </c>
      <c r="I86" s="15">
        <f t="shared" ref="I86:I100" si="20">ROUND(G86*0.8,-1)</f>
        <v>1140</v>
      </c>
      <c r="J86" s="15">
        <f t="shared" ref="J86:J100" si="21">ROUNDUP(I86/1.1,0)</f>
        <v>1037</v>
      </c>
      <c r="K86" s="16" t="s">
        <v>244</v>
      </c>
      <c r="L86" s="41"/>
    </row>
    <row r="87" spans="1:12" ht="45" customHeight="1">
      <c r="A87" s="3">
        <v>49</v>
      </c>
      <c r="B87" s="3"/>
      <c r="C87" s="13" t="s">
        <v>245</v>
      </c>
      <c r="D87" s="75" t="s">
        <v>246</v>
      </c>
      <c r="E87" s="75" t="s">
        <v>247</v>
      </c>
      <c r="F87" s="75" t="s">
        <v>248</v>
      </c>
      <c r="G87" s="15">
        <v>3460</v>
      </c>
      <c r="H87" s="15">
        <f t="shared" si="19"/>
        <v>3146</v>
      </c>
      <c r="I87" s="15">
        <f t="shared" si="20"/>
        <v>2770</v>
      </c>
      <c r="J87" s="15">
        <f t="shared" si="21"/>
        <v>2519</v>
      </c>
      <c r="K87" s="16" t="s">
        <v>249</v>
      </c>
      <c r="L87" s="93"/>
    </row>
    <row r="88" spans="1:12" ht="45" customHeight="1">
      <c r="A88" s="3">
        <v>50</v>
      </c>
      <c r="B88" s="3"/>
      <c r="C88" s="13" t="s">
        <v>250</v>
      </c>
      <c r="D88" s="91"/>
      <c r="E88" s="91"/>
      <c r="F88" s="91"/>
      <c r="G88" s="15">
        <v>5300</v>
      </c>
      <c r="H88" s="15">
        <f t="shared" si="19"/>
        <v>4819</v>
      </c>
      <c r="I88" s="15">
        <f t="shared" si="20"/>
        <v>4240</v>
      </c>
      <c r="J88" s="15">
        <f t="shared" si="21"/>
        <v>3855</v>
      </c>
      <c r="K88" s="16" t="s">
        <v>251</v>
      </c>
      <c r="L88" s="94"/>
    </row>
    <row r="89" spans="1:12" ht="50.1" customHeight="1">
      <c r="A89" s="3">
        <v>51</v>
      </c>
      <c r="B89" s="3"/>
      <c r="C89" s="13" t="s">
        <v>252</v>
      </c>
      <c r="D89" s="91"/>
      <c r="E89" s="91"/>
      <c r="F89" s="91"/>
      <c r="G89" s="15">
        <v>6120</v>
      </c>
      <c r="H89" s="15">
        <f t="shared" si="19"/>
        <v>5564</v>
      </c>
      <c r="I89" s="15">
        <f t="shared" si="20"/>
        <v>4900</v>
      </c>
      <c r="J89" s="15">
        <f t="shared" si="21"/>
        <v>4455</v>
      </c>
      <c r="K89" s="16" t="s">
        <v>253</v>
      </c>
      <c r="L89" s="94"/>
    </row>
    <row r="90" spans="1:12" ht="50.1" customHeight="1">
      <c r="A90" s="3">
        <v>52</v>
      </c>
      <c r="B90" s="3"/>
      <c r="C90" s="13" t="s">
        <v>254</v>
      </c>
      <c r="D90" s="76"/>
      <c r="E90" s="76"/>
      <c r="F90" s="76"/>
      <c r="G90" s="15">
        <v>7850</v>
      </c>
      <c r="H90" s="15">
        <f t="shared" si="19"/>
        <v>7137</v>
      </c>
      <c r="I90" s="15">
        <f t="shared" si="20"/>
        <v>6280</v>
      </c>
      <c r="J90" s="15">
        <f>ROUND(I90/1.1,0)</f>
        <v>5709</v>
      </c>
      <c r="K90" s="16" t="s">
        <v>255</v>
      </c>
      <c r="L90" s="95"/>
    </row>
    <row r="91" spans="1:12" ht="45" customHeight="1">
      <c r="A91" s="3">
        <v>53</v>
      </c>
      <c r="B91" s="3"/>
      <c r="C91" s="13" t="s">
        <v>256</v>
      </c>
      <c r="D91" s="75" t="s">
        <v>257</v>
      </c>
      <c r="E91" s="75" t="s">
        <v>247</v>
      </c>
      <c r="F91" s="75" t="s">
        <v>258</v>
      </c>
      <c r="G91" s="15">
        <v>3360</v>
      </c>
      <c r="H91" s="15">
        <f t="shared" si="19"/>
        <v>3055</v>
      </c>
      <c r="I91" s="15">
        <f t="shared" si="20"/>
        <v>2690</v>
      </c>
      <c r="J91" s="15">
        <f t="shared" si="21"/>
        <v>2446</v>
      </c>
      <c r="K91" s="16" t="s">
        <v>249</v>
      </c>
      <c r="L91" s="77"/>
    </row>
    <row r="92" spans="1:12" ht="45" customHeight="1">
      <c r="A92" s="3">
        <v>54</v>
      </c>
      <c r="B92" s="3"/>
      <c r="C92" s="13" t="s">
        <v>259</v>
      </c>
      <c r="D92" s="76"/>
      <c r="E92" s="76"/>
      <c r="F92" s="76"/>
      <c r="G92" s="15">
        <v>4990</v>
      </c>
      <c r="H92" s="15">
        <f t="shared" si="19"/>
        <v>4537</v>
      </c>
      <c r="I92" s="15">
        <f t="shared" si="20"/>
        <v>3990</v>
      </c>
      <c r="J92" s="15">
        <f t="shared" si="21"/>
        <v>3628</v>
      </c>
      <c r="K92" s="16" t="s">
        <v>251</v>
      </c>
      <c r="L92" s="78"/>
    </row>
    <row r="93" spans="1:12" ht="90" customHeight="1">
      <c r="A93" s="3">
        <v>55</v>
      </c>
      <c r="B93" s="3"/>
      <c r="C93" s="14" t="s">
        <v>260</v>
      </c>
      <c r="D93" s="13" t="s">
        <v>261</v>
      </c>
      <c r="E93" s="13" t="s">
        <v>242</v>
      </c>
      <c r="F93" s="13" t="s">
        <v>262</v>
      </c>
      <c r="G93" s="15">
        <v>810</v>
      </c>
      <c r="H93" s="15">
        <f t="shared" si="19"/>
        <v>737</v>
      </c>
      <c r="I93" s="15">
        <f t="shared" si="20"/>
        <v>650</v>
      </c>
      <c r="J93" s="15">
        <f t="shared" si="21"/>
        <v>591</v>
      </c>
      <c r="K93" s="13" t="s">
        <v>263</v>
      </c>
      <c r="L93" s="36"/>
    </row>
    <row r="94" spans="1:12" ht="90" customHeight="1">
      <c r="A94" s="3">
        <v>56</v>
      </c>
      <c r="B94" s="3"/>
      <c r="C94" s="14" t="s">
        <v>264</v>
      </c>
      <c r="D94" s="14" t="s">
        <v>265</v>
      </c>
      <c r="E94" s="14" t="s">
        <v>266</v>
      </c>
      <c r="F94" s="14" t="s">
        <v>267</v>
      </c>
      <c r="G94" s="15">
        <v>250</v>
      </c>
      <c r="H94" s="15">
        <f t="shared" si="19"/>
        <v>228</v>
      </c>
      <c r="I94" s="15">
        <f t="shared" si="20"/>
        <v>200</v>
      </c>
      <c r="J94" s="15">
        <f t="shared" si="21"/>
        <v>182</v>
      </c>
      <c r="K94" s="14" t="s">
        <v>268</v>
      </c>
      <c r="L94" s="20"/>
    </row>
    <row r="95" spans="1:12" ht="90" customHeight="1">
      <c r="A95" s="3">
        <v>57</v>
      </c>
      <c r="B95" s="3"/>
      <c r="C95" s="14" t="s">
        <v>269</v>
      </c>
      <c r="D95" s="14" t="s">
        <v>270</v>
      </c>
      <c r="E95" s="14" t="s">
        <v>266</v>
      </c>
      <c r="F95" s="14" t="s">
        <v>271</v>
      </c>
      <c r="G95" s="15">
        <v>100</v>
      </c>
      <c r="H95" s="15">
        <f t="shared" si="19"/>
        <v>91</v>
      </c>
      <c r="I95" s="15">
        <f t="shared" si="20"/>
        <v>80</v>
      </c>
      <c r="J95" s="15">
        <f t="shared" si="21"/>
        <v>73</v>
      </c>
      <c r="K95" s="14" t="s">
        <v>272</v>
      </c>
      <c r="L95" s="20"/>
    </row>
    <row r="96" spans="1:12" ht="90" hidden="1" customHeight="1">
      <c r="A96" s="3">
        <v>58</v>
      </c>
      <c r="B96" s="3"/>
      <c r="C96" s="14" t="s">
        <v>273</v>
      </c>
      <c r="D96" s="14" t="s">
        <v>274</v>
      </c>
      <c r="E96" s="14" t="s">
        <v>32</v>
      </c>
      <c r="F96" s="14" t="s">
        <v>275</v>
      </c>
      <c r="G96" s="15">
        <v>610</v>
      </c>
      <c r="H96" s="15">
        <f t="shared" si="19"/>
        <v>555</v>
      </c>
      <c r="I96" s="15">
        <f t="shared" si="20"/>
        <v>490</v>
      </c>
      <c r="J96" s="15">
        <f t="shared" si="21"/>
        <v>446</v>
      </c>
      <c r="K96" s="14" t="s">
        <v>276</v>
      </c>
      <c r="L96" s="20"/>
    </row>
    <row r="97" spans="1:12" ht="90" customHeight="1">
      <c r="A97" s="3">
        <v>59</v>
      </c>
      <c r="B97" s="3"/>
      <c r="C97" s="14" t="s">
        <v>277</v>
      </c>
      <c r="D97" s="14" t="s">
        <v>278</v>
      </c>
      <c r="E97" s="14" t="s">
        <v>247</v>
      </c>
      <c r="F97" s="14" t="s">
        <v>279</v>
      </c>
      <c r="G97" s="15">
        <v>810</v>
      </c>
      <c r="H97" s="15">
        <f t="shared" si="19"/>
        <v>737</v>
      </c>
      <c r="I97" s="15">
        <f t="shared" si="20"/>
        <v>650</v>
      </c>
      <c r="J97" s="15">
        <f t="shared" si="21"/>
        <v>591</v>
      </c>
      <c r="K97" s="14" t="s">
        <v>280</v>
      </c>
      <c r="L97" s="23"/>
    </row>
    <row r="98" spans="1:12" ht="24.75" customHeight="1">
      <c r="A98" s="3"/>
      <c r="B98" s="3"/>
      <c r="C98" s="10" t="s">
        <v>7</v>
      </c>
      <c r="D98" s="10" t="s">
        <v>8</v>
      </c>
      <c r="E98" s="10" t="s">
        <v>9</v>
      </c>
      <c r="F98" s="10" t="s">
        <v>10</v>
      </c>
      <c r="G98" s="11" t="s">
        <v>11</v>
      </c>
      <c r="H98" s="11" t="s">
        <v>12</v>
      </c>
      <c r="I98" s="11" t="s">
        <v>13</v>
      </c>
      <c r="J98" s="11" t="s">
        <v>14</v>
      </c>
      <c r="K98" s="12" t="s">
        <v>15</v>
      </c>
      <c r="L98" s="10" t="s">
        <v>16</v>
      </c>
    </row>
    <row r="99" spans="1:12" ht="90" customHeight="1">
      <c r="A99" s="3">
        <v>60</v>
      </c>
      <c r="B99" s="3"/>
      <c r="C99" s="14" t="s">
        <v>281</v>
      </c>
      <c r="D99" s="14" t="s">
        <v>282</v>
      </c>
      <c r="E99" s="14" t="s">
        <v>283</v>
      </c>
      <c r="F99" s="14" t="s">
        <v>284</v>
      </c>
      <c r="G99" s="15">
        <v>6220</v>
      </c>
      <c r="H99" s="15">
        <f t="shared" si="19"/>
        <v>5655</v>
      </c>
      <c r="I99" s="15">
        <f t="shared" si="20"/>
        <v>4980</v>
      </c>
      <c r="J99" s="15">
        <f t="shared" si="21"/>
        <v>4528</v>
      </c>
      <c r="K99" s="14" t="s">
        <v>285</v>
      </c>
      <c r="L99" s="20"/>
    </row>
    <row r="100" spans="1:12" ht="75.599999999999994">
      <c r="A100" s="18">
        <v>61</v>
      </c>
      <c r="C100" s="14" t="s">
        <v>286</v>
      </c>
      <c r="D100" s="14" t="s">
        <v>287</v>
      </c>
      <c r="E100" s="14" t="s">
        <v>288</v>
      </c>
      <c r="F100" s="14" t="s">
        <v>289</v>
      </c>
      <c r="G100" s="15">
        <v>450</v>
      </c>
      <c r="H100" s="15">
        <f>ROUND(G100/1.1,0)</f>
        <v>409</v>
      </c>
      <c r="I100" s="15">
        <f t="shared" si="20"/>
        <v>360</v>
      </c>
      <c r="J100" s="15">
        <f t="shared" si="21"/>
        <v>328</v>
      </c>
      <c r="K100" s="14" t="s">
        <v>290</v>
      </c>
      <c r="L100" s="20"/>
    </row>
    <row r="101" spans="1:12">
      <c r="C101" s="34"/>
      <c r="D101" s="34"/>
      <c r="E101" s="34"/>
      <c r="F101" s="34"/>
      <c r="G101" s="24"/>
      <c r="H101" s="24"/>
      <c r="I101" s="24"/>
      <c r="J101" s="24"/>
      <c r="K101" s="34"/>
      <c r="L101" s="21"/>
    </row>
    <row r="102" spans="1:12">
      <c r="A102" s="3"/>
      <c r="B102" s="3"/>
      <c r="C102" s="74" t="s">
        <v>291</v>
      </c>
      <c r="D102" s="74"/>
      <c r="E102" s="5"/>
      <c r="F102" s="5"/>
      <c r="G102" s="25"/>
      <c r="H102" s="25"/>
      <c r="I102" s="25"/>
      <c r="J102" s="25"/>
      <c r="K102" s="8"/>
      <c r="L102" s="9"/>
    </row>
    <row r="103" spans="1:12" ht="22.5" customHeight="1">
      <c r="A103" s="3"/>
      <c r="B103" s="3"/>
      <c r="C103" s="10" t="s">
        <v>7</v>
      </c>
      <c r="D103" s="10" t="s">
        <v>8</v>
      </c>
      <c r="E103" s="10" t="s">
        <v>9</v>
      </c>
      <c r="F103" s="10" t="s">
        <v>10</v>
      </c>
      <c r="G103" s="11" t="s">
        <v>11</v>
      </c>
      <c r="H103" s="11" t="s">
        <v>12</v>
      </c>
      <c r="I103" s="11" t="s">
        <v>13</v>
      </c>
      <c r="J103" s="11" t="s">
        <v>14</v>
      </c>
      <c r="K103" s="12" t="s">
        <v>15</v>
      </c>
      <c r="L103" s="10" t="s">
        <v>16</v>
      </c>
    </row>
    <row r="104" spans="1:12" ht="87" customHeight="1">
      <c r="A104" s="3">
        <v>62</v>
      </c>
      <c r="B104" s="3"/>
      <c r="C104" s="13" t="s">
        <v>292</v>
      </c>
      <c r="D104" s="13" t="s">
        <v>293</v>
      </c>
      <c r="E104" s="13" t="s">
        <v>140</v>
      </c>
      <c r="F104" s="13" t="s">
        <v>294</v>
      </c>
      <c r="G104" s="15">
        <v>1730</v>
      </c>
      <c r="H104" s="15">
        <f t="shared" ref="H104:H124" si="22">ROUNDUP(G104/1.1,0)</f>
        <v>1573</v>
      </c>
      <c r="I104" s="15">
        <f t="shared" ref="I104:I124" si="23">ROUND(G104*0.8,-1)</f>
        <v>1380</v>
      </c>
      <c r="J104" s="15">
        <f t="shared" ref="J104:J124" si="24">ROUNDUP(I104/1.1,0)</f>
        <v>1255</v>
      </c>
      <c r="K104" s="16" t="s">
        <v>295</v>
      </c>
      <c r="L104" s="42"/>
    </row>
    <row r="105" spans="1:12" ht="87" customHeight="1">
      <c r="A105" s="3">
        <v>63</v>
      </c>
      <c r="B105" s="3"/>
      <c r="C105" s="13" t="s">
        <v>296</v>
      </c>
      <c r="D105" s="13" t="s">
        <v>297</v>
      </c>
      <c r="E105" s="13" t="s">
        <v>140</v>
      </c>
      <c r="F105" s="13" t="s">
        <v>298</v>
      </c>
      <c r="G105" s="15">
        <v>2750</v>
      </c>
      <c r="H105" s="15">
        <f t="shared" si="22"/>
        <v>2500</v>
      </c>
      <c r="I105" s="15">
        <f t="shared" si="23"/>
        <v>2200</v>
      </c>
      <c r="J105" s="15">
        <f t="shared" si="24"/>
        <v>2000</v>
      </c>
      <c r="K105" s="16" t="s">
        <v>299</v>
      </c>
      <c r="L105" s="42"/>
    </row>
    <row r="106" spans="1:12" ht="89.25" customHeight="1">
      <c r="A106" s="3">
        <v>64</v>
      </c>
      <c r="B106" s="3"/>
      <c r="C106" s="13" t="s">
        <v>300</v>
      </c>
      <c r="D106" s="13" t="s">
        <v>301</v>
      </c>
      <c r="E106" s="13" t="s">
        <v>140</v>
      </c>
      <c r="F106" s="14" t="s">
        <v>302</v>
      </c>
      <c r="G106" s="15">
        <v>1630</v>
      </c>
      <c r="H106" s="15">
        <f t="shared" si="22"/>
        <v>1482</v>
      </c>
      <c r="I106" s="15">
        <f t="shared" si="23"/>
        <v>1300</v>
      </c>
      <c r="J106" s="15">
        <f t="shared" si="24"/>
        <v>1182</v>
      </c>
      <c r="K106" s="16" t="s">
        <v>303</v>
      </c>
    </row>
    <row r="107" spans="1:12" s="21" customFormat="1" ht="89.25" customHeight="1">
      <c r="A107" s="3">
        <v>65</v>
      </c>
      <c r="B107" s="34"/>
      <c r="C107" s="14" t="s">
        <v>304</v>
      </c>
      <c r="D107" s="14" t="s">
        <v>305</v>
      </c>
      <c r="E107" s="13" t="s">
        <v>140</v>
      </c>
      <c r="F107" s="14" t="s">
        <v>306</v>
      </c>
      <c r="G107" s="15">
        <v>2650</v>
      </c>
      <c r="H107" s="15">
        <f>ROUND(G107/1.1,0)</f>
        <v>2409</v>
      </c>
      <c r="I107" s="15">
        <f t="shared" si="23"/>
        <v>2120</v>
      </c>
      <c r="J107" s="15">
        <f t="shared" si="24"/>
        <v>1928</v>
      </c>
      <c r="K107" s="14" t="s">
        <v>307</v>
      </c>
      <c r="L107" s="20"/>
    </row>
    <row r="108" spans="1:12" ht="89.25" customHeight="1">
      <c r="A108" s="3">
        <v>66</v>
      </c>
      <c r="B108" s="3"/>
      <c r="C108" s="14" t="s">
        <v>308</v>
      </c>
      <c r="D108" s="14" t="s">
        <v>309</v>
      </c>
      <c r="E108" s="13" t="s">
        <v>310</v>
      </c>
      <c r="F108" s="14" t="s">
        <v>311</v>
      </c>
      <c r="G108" s="15">
        <v>150</v>
      </c>
      <c r="H108" s="15">
        <f t="shared" si="22"/>
        <v>137</v>
      </c>
      <c r="I108" s="15">
        <f t="shared" si="23"/>
        <v>120</v>
      </c>
      <c r="J108" s="15">
        <f>ROUND(I108/1.1,0)</f>
        <v>109</v>
      </c>
      <c r="K108" s="13" t="s">
        <v>312</v>
      </c>
      <c r="L108" s="36"/>
    </row>
    <row r="109" spans="1:12" ht="89.25" customHeight="1">
      <c r="A109" s="3">
        <v>67</v>
      </c>
      <c r="B109" s="3"/>
      <c r="C109" s="14" t="s">
        <v>313</v>
      </c>
      <c r="D109" s="14" t="s">
        <v>314</v>
      </c>
      <c r="E109" s="13" t="s">
        <v>315</v>
      </c>
      <c r="F109" s="14" t="s">
        <v>316</v>
      </c>
      <c r="G109" s="15">
        <v>100</v>
      </c>
      <c r="H109" s="15">
        <f t="shared" si="22"/>
        <v>91</v>
      </c>
      <c r="I109" s="15">
        <f t="shared" si="23"/>
        <v>80</v>
      </c>
      <c r="J109" s="15">
        <f t="shared" si="24"/>
        <v>73</v>
      </c>
      <c r="K109" s="13" t="s">
        <v>317</v>
      </c>
      <c r="L109" s="20"/>
    </row>
    <row r="110" spans="1:12" ht="89.25" customHeight="1">
      <c r="A110" s="3">
        <v>68</v>
      </c>
      <c r="B110" s="3"/>
      <c r="C110" s="14" t="s">
        <v>318</v>
      </c>
      <c r="D110" s="14" t="s">
        <v>319</v>
      </c>
      <c r="E110" s="13" t="s">
        <v>320</v>
      </c>
      <c r="F110" s="14" t="s">
        <v>321</v>
      </c>
      <c r="G110" s="15">
        <v>610</v>
      </c>
      <c r="H110" s="15">
        <f t="shared" si="22"/>
        <v>555</v>
      </c>
      <c r="I110" s="15">
        <f t="shared" si="23"/>
        <v>490</v>
      </c>
      <c r="J110" s="15">
        <f t="shared" si="24"/>
        <v>446</v>
      </c>
      <c r="K110" s="13" t="s">
        <v>322</v>
      </c>
      <c r="L110" s="20"/>
    </row>
    <row r="111" spans="1:12" ht="21.75" customHeight="1">
      <c r="A111" s="3"/>
      <c r="B111" s="3"/>
      <c r="C111" s="10" t="s">
        <v>7</v>
      </c>
      <c r="D111" s="10" t="s">
        <v>8</v>
      </c>
      <c r="E111" s="10" t="s">
        <v>9</v>
      </c>
      <c r="F111" s="10" t="s">
        <v>10</v>
      </c>
      <c r="G111" s="11" t="s">
        <v>11</v>
      </c>
      <c r="H111" s="11" t="s">
        <v>12</v>
      </c>
      <c r="I111" s="11" t="s">
        <v>13</v>
      </c>
      <c r="J111" s="11" t="s">
        <v>14</v>
      </c>
      <c r="K111" s="12" t="s">
        <v>15</v>
      </c>
      <c r="L111" s="10" t="s">
        <v>16</v>
      </c>
    </row>
    <row r="112" spans="1:12" ht="93" customHeight="1">
      <c r="A112" s="3">
        <v>69</v>
      </c>
      <c r="B112" s="3"/>
      <c r="C112" s="14" t="s">
        <v>323</v>
      </c>
      <c r="D112" s="75" t="s">
        <v>324</v>
      </c>
      <c r="E112" s="77" t="s">
        <v>140</v>
      </c>
      <c r="F112" s="75" t="s">
        <v>325</v>
      </c>
      <c r="G112" s="15">
        <v>4300</v>
      </c>
      <c r="H112" s="15">
        <f>ROUND(G112/1.1,0)</f>
        <v>3909</v>
      </c>
      <c r="I112" s="15">
        <f t="shared" si="23"/>
        <v>3440</v>
      </c>
      <c r="J112" s="15">
        <f t="shared" si="24"/>
        <v>3128</v>
      </c>
      <c r="K112" s="13" t="s">
        <v>326</v>
      </c>
      <c r="L112" s="96"/>
    </row>
    <row r="113" spans="1:12" ht="89.25" customHeight="1">
      <c r="A113" s="3">
        <v>70</v>
      </c>
      <c r="B113" s="3"/>
      <c r="C113" s="14" t="s">
        <v>327</v>
      </c>
      <c r="D113" s="91"/>
      <c r="E113" s="92"/>
      <c r="F113" s="91"/>
      <c r="G113" s="15">
        <v>6000</v>
      </c>
      <c r="H113" s="15">
        <f t="shared" si="22"/>
        <v>5455</v>
      </c>
      <c r="I113" s="15">
        <f t="shared" si="23"/>
        <v>4800</v>
      </c>
      <c r="J113" s="15">
        <f t="shared" si="24"/>
        <v>4364</v>
      </c>
      <c r="K113" s="13" t="s">
        <v>326</v>
      </c>
      <c r="L113" s="97"/>
    </row>
    <row r="114" spans="1:12" ht="89.25" customHeight="1">
      <c r="A114" s="3">
        <v>71</v>
      </c>
      <c r="B114" s="3"/>
      <c r="C114" s="14" t="s">
        <v>328</v>
      </c>
      <c r="D114" s="91"/>
      <c r="E114" s="92"/>
      <c r="F114" s="91"/>
      <c r="G114" s="15">
        <v>5200</v>
      </c>
      <c r="H114" s="15">
        <f t="shared" si="22"/>
        <v>4728</v>
      </c>
      <c r="I114" s="15">
        <f t="shared" si="23"/>
        <v>4160</v>
      </c>
      <c r="J114" s="15">
        <f t="shared" si="24"/>
        <v>3782</v>
      </c>
      <c r="K114" s="13" t="s">
        <v>326</v>
      </c>
      <c r="L114" s="97"/>
    </row>
    <row r="115" spans="1:12" ht="99" customHeight="1">
      <c r="A115" s="3">
        <v>72</v>
      </c>
      <c r="B115" s="3"/>
      <c r="C115" s="14" t="s">
        <v>329</v>
      </c>
      <c r="D115" s="76"/>
      <c r="E115" s="78"/>
      <c r="F115" s="76"/>
      <c r="G115" s="15">
        <v>4400</v>
      </c>
      <c r="H115" s="15">
        <f t="shared" si="22"/>
        <v>4000</v>
      </c>
      <c r="I115" s="15">
        <f t="shared" si="23"/>
        <v>3520</v>
      </c>
      <c r="J115" s="15">
        <f t="shared" si="24"/>
        <v>3200</v>
      </c>
      <c r="K115" s="13" t="s">
        <v>326</v>
      </c>
      <c r="L115" s="98"/>
    </row>
    <row r="116" spans="1:12" ht="89.25" customHeight="1">
      <c r="A116" s="3">
        <v>73</v>
      </c>
      <c r="B116" s="3"/>
      <c r="C116" s="14" t="s">
        <v>330</v>
      </c>
      <c r="D116" s="14" t="s">
        <v>331</v>
      </c>
      <c r="E116" s="13" t="s">
        <v>140</v>
      </c>
      <c r="F116" s="14" t="s">
        <v>332</v>
      </c>
      <c r="G116" s="15">
        <v>910</v>
      </c>
      <c r="H116" s="15">
        <f t="shared" si="22"/>
        <v>828</v>
      </c>
      <c r="I116" s="15">
        <f t="shared" si="23"/>
        <v>730</v>
      </c>
      <c r="J116" s="15">
        <f t="shared" si="24"/>
        <v>664</v>
      </c>
      <c r="K116" s="13" t="s">
        <v>326</v>
      </c>
      <c r="L116" s="20"/>
    </row>
    <row r="117" spans="1:12" ht="89.25" customHeight="1">
      <c r="A117" s="3">
        <v>74</v>
      </c>
      <c r="B117" s="3"/>
      <c r="C117" s="14" t="s">
        <v>333</v>
      </c>
      <c r="D117" s="14" t="s">
        <v>334</v>
      </c>
      <c r="E117" s="13" t="s">
        <v>320</v>
      </c>
      <c r="F117" s="14" t="s">
        <v>335</v>
      </c>
      <c r="G117" s="15">
        <v>2850</v>
      </c>
      <c r="H117" s="15">
        <f t="shared" si="22"/>
        <v>2591</v>
      </c>
      <c r="I117" s="15">
        <f t="shared" si="23"/>
        <v>2280</v>
      </c>
      <c r="J117" s="15">
        <f t="shared" si="24"/>
        <v>2073</v>
      </c>
      <c r="K117" s="13" t="s">
        <v>336</v>
      </c>
      <c r="L117" s="20"/>
    </row>
    <row r="118" spans="1:12" ht="89.25" customHeight="1">
      <c r="A118" s="3">
        <v>75</v>
      </c>
      <c r="B118" s="3"/>
      <c r="C118" s="14" t="s">
        <v>337</v>
      </c>
      <c r="D118" s="13" t="s">
        <v>338</v>
      </c>
      <c r="E118" s="13" t="s">
        <v>339</v>
      </c>
      <c r="F118" s="13" t="s">
        <v>340</v>
      </c>
      <c r="G118" s="15">
        <v>760</v>
      </c>
      <c r="H118" s="15">
        <f t="shared" si="22"/>
        <v>691</v>
      </c>
      <c r="I118" s="15">
        <f t="shared" si="23"/>
        <v>610</v>
      </c>
      <c r="J118" s="15">
        <f t="shared" si="24"/>
        <v>555</v>
      </c>
      <c r="K118" s="13" t="s">
        <v>341</v>
      </c>
      <c r="L118" s="36"/>
    </row>
    <row r="119" spans="1:12" ht="89.25" customHeight="1">
      <c r="A119" s="3">
        <v>76</v>
      </c>
      <c r="B119" s="3"/>
      <c r="C119" s="20" t="s">
        <v>342</v>
      </c>
      <c r="D119" s="20" t="s">
        <v>343</v>
      </c>
      <c r="E119" s="13" t="s">
        <v>140</v>
      </c>
      <c r="F119" s="14" t="s">
        <v>344</v>
      </c>
      <c r="G119" s="15">
        <v>810</v>
      </c>
      <c r="H119" s="15">
        <f t="shared" si="22"/>
        <v>737</v>
      </c>
      <c r="I119" s="15">
        <f t="shared" si="23"/>
        <v>650</v>
      </c>
      <c r="J119" s="15">
        <f t="shared" si="24"/>
        <v>591</v>
      </c>
      <c r="K119" s="13" t="s">
        <v>345</v>
      </c>
      <c r="L119" s="36"/>
    </row>
    <row r="120" spans="1:12" ht="89.25" customHeight="1">
      <c r="A120" s="3">
        <v>77</v>
      </c>
      <c r="B120" s="3"/>
      <c r="C120" s="14" t="s">
        <v>346</v>
      </c>
      <c r="D120" s="20" t="s">
        <v>347</v>
      </c>
      <c r="E120" s="13" t="s">
        <v>339</v>
      </c>
      <c r="F120" s="14" t="s">
        <v>348</v>
      </c>
      <c r="G120" s="15">
        <v>860</v>
      </c>
      <c r="H120" s="15">
        <f t="shared" si="22"/>
        <v>782</v>
      </c>
      <c r="I120" s="15">
        <f t="shared" si="23"/>
        <v>690</v>
      </c>
      <c r="J120" s="15">
        <f t="shared" si="24"/>
        <v>628</v>
      </c>
      <c r="K120" s="13" t="s">
        <v>349</v>
      </c>
      <c r="L120" s="36"/>
    </row>
    <row r="121" spans="1:12" ht="25.5" customHeight="1">
      <c r="A121" s="3"/>
      <c r="B121" s="3"/>
      <c r="C121" s="10" t="s">
        <v>7</v>
      </c>
      <c r="D121" s="10" t="s">
        <v>8</v>
      </c>
      <c r="E121" s="10" t="s">
        <v>9</v>
      </c>
      <c r="F121" s="10" t="s">
        <v>10</v>
      </c>
      <c r="G121" s="11" t="s">
        <v>11</v>
      </c>
      <c r="H121" s="11" t="s">
        <v>12</v>
      </c>
      <c r="I121" s="11" t="s">
        <v>13</v>
      </c>
      <c r="J121" s="11" t="s">
        <v>14</v>
      </c>
      <c r="K121" s="12" t="s">
        <v>15</v>
      </c>
      <c r="L121" s="10" t="s">
        <v>16</v>
      </c>
    </row>
    <row r="122" spans="1:12" ht="89.25" customHeight="1">
      <c r="A122" s="3">
        <v>78</v>
      </c>
      <c r="B122" s="3"/>
      <c r="C122" s="20" t="s">
        <v>350</v>
      </c>
      <c r="D122" s="20" t="s">
        <v>351</v>
      </c>
      <c r="E122" s="13" t="s">
        <v>352</v>
      </c>
      <c r="F122" s="14" t="s">
        <v>353</v>
      </c>
      <c r="G122" s="15">
        <v>610</v>
      </c>
      <c r="H122" s="15">
        <f t="shared" si="22"/>
        <v>555</v>
      </c>
      <c r="I122" s="15">
        <f t="shared" si="23"/>
        <v>490</v>
      </c>
      <c r="J122" s="15">
        <f t="shared" si="24"/>
        <v>446</v>
      </c>
      <c r="K122" s="13" t="s">
        <v>354</v>
      </c>
      <c r="L122" s="36"/>
    </row>
    <row r="123" spans="1:12" ht="89.25" hidden="1" customHeight="1">
      <c r="A123" s="3">
        <v>79</v>
      </c>
      <c r="B123" s="3"/>
      <c r="C123" s="20" t="s">
        <v>355</v>
      </c>
      <c r="D123" s="20" t="s">
        <v>356</v>
      </c>
      <c r="E123" s="13" t="s">
        <v>357</v>
      </c>
      <c r="F123" s="14" t="s">
        <v>358</v>
      </c>
      <c r="G123" s="15">
        <v>610</v>
      </c>
      <c r="H123" s="15">
        <f t="shared" si="22"/>
        <v>555</v>
      </c>
      <c r="I123" s="15">
        <f t="shared" si="23"/>
        <v>490</v>
      </c>
      <c r="J123" s="15">
        <f t="shared" si="24"/>
        <v>446</v>
      </c>
      <c r="K123" s="13" t="s">
        <v>359</v>
      </c>
      <c r="L123" s="36"/>
    </row>
    <row r="124" spans="1:12" ht="89.25" customHeight="1">
      <c r="A124" s="3">
        <v>80</v>
      </c>
      <c r="B124" s="3"/>
      <c r="C124" s="14" t="s">
        <v>360</v>
      </c>
      <c r="D124" s="20" t="s">
        <v>361</v>
      </c>
      <c r="E124" s="13" t="s">
        <v>175</v>
      </c>
      <c r="F124" s="14" t="s">
        <v>362</v>
      </c>
      <c r="G124" s="15">
        <v>910</v>
      </c>
      <c r="H124" s="15">
        <f t="shared" si="22"/>
        <v>828</v>
      </c>
      <c r="I124" s="15">
        <f t="shared" si="23"/>
        <v>730</v>
      </c>
      <c r="J124" s="15">
        <f t="shared" si="24"/>
        <v>664</v>
      </c>
      <c r="K124" s="13" t="s">
        <v>363</v>
      </c>
      <c r="L124" s="36"/>
    </row>
    <row r="125" spans="1:12">
      <c r="G125" s="24"/>
      <c r="H125" s="24"/>
      <c r="I125" s="24"/>
      <c r="J125" s="24"/>
    </row>
    <row r="126" spans="1:12" ht="13.5" customHeight="1">
      <c r="A126" s="34"/>
      <c r="B126" s="34"/>
      <c r="C126" s="74" t="s">
        <v>364</v>
      </c>
      <c r="D126" s="74"/>
      <c r="E126" s="5"/>
      <c r="F126" s="5"/>
      <c r="G126" s="25"/>
      <c r="H126" s="25"/>
      <c r="I126" s="25"/>
      <c r="J126" s="25"/>
      <c r="K126" s="8"/>
      <c r="L126" s="9"/>
    </row>
    <row r="127" spans="1:12" ht="21.75" customHeight="1">
      <c r="A127" s="34"/>
      <c r="B127" s="34"/>
      <c r="C127" s="10" t="s">
        <v>7</v>
      </c>
      <c r="D127" s="10" t="s">
        <v>8</v>
      </c>
      <c r="E127" s="10" t="s">
        <v>9</v>
      </c>
      <c r="F127" s="10" t="s">
        <v>10</v>
      </c>
      <c r="G127" s="11" t="s">
        <v>11</v>
      </c>
      <c r="H127" s="11" t="s">
        <v>12</v>
      </c>
      <c r="I127" s="11" t="s">
        <v>13</v>
      </c>
      <c r="J127" s="11" t="s">
        <v>14</v>
      </c>
      <c r="K127" s="12" t="s">
        <v>15</v>
      </c>
      <c r="L127" s="10" t="s">
        <v>16</v>
      </c>
    </row>
    <row r="128" spans="1:12" ht="90" customHeight="1">
      <c r="A128" s="3">
        <v>81</v>
      </c>
      <c r="B128" s="34"/>
      <c r="C128" s="14" t="s">
        <v>365</v>
      </c>
      <c r="D128" s="14" t="s">
        <v>366</v>
      </c>
      <c r="E128" s="14" t="s">
        <v>367</v>
      </c>
      <c r="F128" s="14" t="s">
        <v>368</v>
      </c>
      <c r="G128" s="15">
        <v>560</v>
      </c>
      <c r="H128" s="15">
        <f>ROUND(G128/1.1,0)</f>
        <v>509</v>
      </c>
      <c r="I128" s="15">
        <f t="shared" ref="I128:I137" si="25">ROUND(G128*0.8,-1)</f>
        <v>450</v>
      </c>
      <c r="J128" s="15">
        <f>ROUND(I128/1.1,0)</f>
        <v>409</v>
      </c>
      <c r="K128" s="14" t="s">
        <v>369</v>
      </c>
      <c r="L128" s="17"/>
    </row>
    <row r="129" spans="1:12" ht="90" hidden="1" customHeight="1">
      <c r="A129" s="3">
        <v>82</v>
      </c>
      <c r="B129" s="34"/>
      <c r="C129" s="14" t="s">
        <v>370</v>
      </c>
      <c r="D129" s="14" t="s">
        <v>371</v>
      </c>
      <c r="E129" s="14" t="s">
        <v>372</v>
      </c>
      <c r="F129" s="14" t="s">
        <v>373</v>
      </c>
      <c r="G129" s="15">
        <v>2140</v>
      </c>
      <c r="H129" s="15">
        <f t="shared" ref="H129:H137" si="26">ROUNDUP(G129/1.1,0)</f>
        <v>1946</v>
      </c>
      <c r="I129" s="15">
        <f t="shared" si="25"/>
        <v>1710</v>
      </c>
      <c r="J129" s="15">
        <f t="shared" ref="J129:J137" si="27">ROUNDUP(I129/1.1,0)</f>
        <v>1555</v>
      </c>
      <c r="K129" s="14" t="s">
        <v>374</v>
      </c>
      <c r="L129" s="20"/>
    </row>
    <row r="130" spans="1:12" ht="67.5" customHeight="1">
      <c r="A130" s="3">
        <v>83</v>
      </c>
      <c r="B130" s="34"/>
      <c r="C130" s="75" t="s">
        <v>375</v>
      </c>
      <c r="D130" s="43" t="s">
        <v>376</v>
      </c>
      <c r="E130" s="43" t="s">
        <v>377</v>
      </c>
      <c r="F130" s="43" t="s">
        <v>378</v>
      </c>
      <c r="G130" s="28">
        <v>200</v>
      </c>
      <c r="H130" s="15">
        <f t="shared" si="26"/>
        <v>182</v>
      </c>
      <c r="I130" s="15">
        <f t="shared" si="25"/>
        <v>160</v>
      </c>
      <c r="J130" s="15">
        <f t="shared" si="27"/>
        <v>146</v>
      </c>
      <c r="K130" s="77" t="s">
        <v>379</v>
      </c>
      <c r="L130" s="79"/>
    </row>
    <row r="131" spans="1:12" ht="22.5" customHeight="1">
      <c r="B131" s="34"/>
      <c r="C131" s="76"/>
      <c r="D131" s="81" t="s">
        <v>198</v>
      </c>
      <c r="E131" s="82"/>
      <c r="F131" s="82"/>
      <c r="G131" s="83"/>
      <c r="H131" s="15"/>
      <c r="I131" s="15"/>
      <c r="J131" s="15"/>
      <c r="K131" s="78"/>
      <c r="L131" s="80"/>
    </row>
    <row r="132" spans="1:12" ht="90" customHeight="1">
      <c r="A132" s="3">
        <v>84</v>
      </c>
      <c r="B132" s="34"/>
      <c r="C132" s="14" t="s">
        <v>380</v>
      </c>
      <c r="D132" s="14" t="s">
        <v>381</v>
      </c>
      <c r="E132" s="14" t="s">
        <v>382</v>
      </c>
      <c r="F132" s="14" t="s">
        <v>383</v>
      </c>
      <c r="G132" s="15">
        <v>960</v>
      </c>
      <c r="H132" s="15">
        <f t="shared" si="26"/>
        <v>873</v>
      </c>
      <c r="I132" s="15">
        <f t="shared" si="25"/>
        <v>770</v>
      </c>
      <c r="J132" s="15">
        <f t="shared" si="27"/>
        <v>700</v>
      </c>
      <c r="K132" s="14" t="s">
        <v>384</v>
      </c>
      <c r="L132" s="20"/>
    </row>
    <row r="133" spans="1:12" ht="90" customHeight="1">
      <c r="A133" s="3">
        <v>85</v>
      </c>
      <c r="B133" s="34"/>
      <c r="C133" s="14" t="s">
        <v>385</v>
      </c>
      <c r="D133" s="14" t="s">
        <v>386</v>
      </c>
      <c r="E133" s="14" t="s">
        <v>382</v>
      </c>
      <c r="F133" s="14" t="s">
        <v>387</v>
      </c>
      <c r="G133" s="15">
        <v>100</v>
      </c>
      <c r="H133" s="15">
        <f t="shared" si="26"/>
        <v>91</v>
      </c>
      <c r="I133" s="15">
        <f t="shared" si="25"/>
        <v>80</v>
      </c>
      <c r="J133" s="15">
        <f t="shared" si="27"/>
        <v>73</v>
      </c>
      <c r="K133" s="14" t="s">
        <v>388</v>
      </c>
      <c r="L133" s="20"/>
    </row>
    <row r="134" spans="1:12" s="21" customFormat="1" ht="90" customHeight="1">
      <c r="A134" s="3">
        <v>86</v>
      </c>
      <c r="B134" s="19"/>
      <c r="C134" s="14" t="s">
        <v>389</v>
      </c>
      <c r="D134" s="14" t="s">
        <v>390</v>
      </c>
      <c r="E134" s="20" t="s">
        <v>391</v>
      </c>
      <c r="F134" s="14" t="s">
        <v>392</v>
      </c>
      <c r="G134" s="15">
        <v>2650</v>
      </c>
      <c r="H134" s="15">
        <f>ROUND(G134/1.1,0)</f>
        <v>2409</v>
      </c>
      <c r="I134" s="15">
        <f t="shared" si="25"/>
        <v>2120</v>
      </c>
      <c r="J134" s="15">
        <f t="shared" si="27"/>
        <v>1928</v>
      </c>
      <c r="K134" s="13" t="s">
        <v>393</v>
      </c>
      <c r="L134" s="38"/>
    </row>
    <row r="135" spans="1:12" s="21" customFormat="1" ht="69" customHeight="1">
      <c r="A135" s="3">
        <v>87</v>
      </c>
      <c r="B135" s="19"/>
      <c r="C135" s="84" t="s">
        <v>394</v>
      </c>
      <c r="D135" s="13" t="s">
        <v>395</v>
      </c>
      <c r="E135" s="13" t="s">
        <v>195</v>
      </c>
      <c r="F135" s="13" t="s">
        <v>396</v>
      </c>
      <c r="G135" s="15">
        <v>100</v>
      </c>
      <c r="H135" s="15">
        <f t="shared" si="26"/>
        <v>91</v>
      </c>
      <c r="I135" s="15">
        <f t="shared" si="25"/>
        <v>80</v>
      </c>
      <c r="J135" s="15">
        <f t="shared" si="27"/>
        <v>73</v>
      </c>
      <c r="K135" s="75" t="s">
        <v>397</v>
      </c>
      <c r="L135" s="86"/>
    </row>
    <row r="136" spans="1:12" ht="24" customHeight="1">
      <c r="B136" s="19"/>
      <c r="C136" s="85"/>
      <c r="D136" s="81" t="s">
        <v>198</v>
      </c>
      <c r="E136" s="82"/>
      <c r="F136" s="82"/>
      <c r="G136" s="83"/>
      <c r="H136" s="15"/>
      <c r="I136" s="15"/>
      <c r="J136" s="15"/>
      <c r="K136" s="76"/>
      <c r="L136" s="87"/>
    </row>
    <row r="137" spans="1:12" ht="67.5" customHeight="1">
      <c r="A137" s="3">
        <v>88</v>
      </c>
      <c r="B137" s="19"/>
      <c r="C137" s="84" t="s">
        <v>398</v>
      </c>
      <c r="D137" s="13" t="s">
        <v>399</v>
      </c>
      <c r="E137" s="13" t="s">
        <v>195</v>
      </c>
      <c r="F137" s="37" t="s">
        <v>400</v>
      </c>
      <c r="G137" s="30">
        <v>100</v>
      </c>
      <c r="H137" s="15">
        <f t="shared" si="26"/>
        <v>91</v>
      </c>
      <c r="I137" s="15">
        <f t="shared" si="25"/>
        <v>80</v>
      </c>
      <c r="J137" s="15">
        <f t="shared" si="27"/>
        <v>73</v>
      </c>
      <c r="K137" s="75" t="s">
        <v>401</v>
      </c>
      <c r="L137" s="88"/>
    </row>
    <row r="138" spans="1:12" ht="22.5" customHeight="1">
      <c r="B138" s="19"/>
      <c r="C138" s="85"/>
      <c r="D138" s="81" t="s">
        <v>198</v>
      </c>
      <c r="E138" s="82"/>
      <c r="F138" s="82"/>
      <c r="G138" s="83"/>
      <c r="H138" s="15"/>
      <c r="I138" s="15"/>
      <c r="J138" s="15"/>
      <c r="K138" s="76"/>
      <c r="L138" s="89"/>
    </row>
    <row r="139" spans="1:12">
      <c r="G139" s="24"/>
      <c r="H139" s="24"/>
      <c r="I139" s="24"/>
      <c r="J139" s="24"/>
    </row>
    <row r="140" spans="1:12" ht="13.5" customHeight="1">
      <c r="C140" s="74" t="s">
        <v>402</v>
      </c>
      <c r="D140" s="74"/>
      <c r="E140" s="5"/>
      <c r="F140" s="5"/>
      <c r="G140" s="25"/>
      <c r="H140" s="25"/>
      <c r="I140" s="25"/>
      <c r="J140" s="25"/>
      <c r="K140" s="8"/>
      <c r="L140" s="9"/>
    </row>
    <row r="141" spans="1:12" ht="22.5" customHeight="1">
      <c r="C141" s="10" t="s">
        <v>7</v>
      </c>
      <c r="D141" s="10" t="s">
        <v>8</v>
      </c>
      <c r="E141" s="10" t="s">
        <v>9</v>
      </c>
      <c r="F141" s="10" t="s">
        <v>10</v>
      </c>
      <c r="G141" s="11" t="s">
        <v>11</v>
      </c>
      <c r="H141" s="11" t="s">
        <v>12</v>
      </c>
      <c r="I141" s="11" t="s">
        <v>13</v>
      </c>
      <c r="J141" s="11" t="s">
        <v>14</v>
      </c>
      <c r="K141" s="12" t="s">
        <v>15</v>
      </c>
      <c r="L141" s="10" t="s">
        <v>16</v>
      </c>
    </row>
    <row r="142" spans="1:12" ht="90" customHeight="1">
      <c r="A142" s="3">
        <v>89</v>
      </c>
      <c r="C142" s="14" t="s">
        <v>403</v>
      </c>
      <c r="D142" s="13" t="s">
        <v>404</v>
      </c>
      <c r="E142" s="14" t="s">
        <v>405</v>
      </c>
      <c r="F142" s="14" t="s">
        <v>406</v>
      </c>
      <c r="G142" s="15">
        <v>100</v>
      </c>
      <c r="H142" s="15">
        <f t="shared" ref="H142:H143" si="28">ROUNDUP(G142/1.1,0)</f>
        <v>91</v>
      </c>
      <c r="I142" s="15">
        <f t="shared" ref="I142:I143" si="29">ROUND(G142*0.8,-1)</f>
        <v>80</v>
      </c>
      <c r="J142" s="15">
        <f t="shared" ref="J142:J143" si="30">ROUNDUP(I142/1.1,0)</f>
        <v>73</v>
      </c>
      <c r="K142" s="14" t="s">
        <v>407</v>
      </c>
      <c r="L142" s="17"/>
    </row>
    <row r="143" spans="1:12" ht="90" customHeight="1">
      <c r="A143" s="3">
        <v>90</v>
      </c>
      <c r="C143" s="14" t="s">
        <v>408</v>
      </c>
      <c r="D143" s="14" t="s">
        <v>409</v>
      </c>
      <c r="E143" s="14" t="s">
        <v>410</v>
      </c>
      <c r="F143" s="14" t="s">
        <v>411</v>
      </c>
      <c r="G143" s="15">
        <v>1420</v>
      </c>
      <c r="H143" s="15">
        <f t="shared" si="28"/>
        <v>1291</v>
      </c>
      <c r="I143" s="15">
        <f t="shared" si="29"/>
        <v>1140</v>
      </c>
      <c r="J143" s="15">
        <f t="shared" si="30"/>
        <v>1037</v>
      </c>
      <c r="K143" s="14" t="s">
        <v>412</v>
      </c>
      <c r="L143" s="20"/>
    </row>
    <row r="144" spans="1:12">
      <c r="G144" s="24"/>
      <c r="H144" s="24"/>
      <c r="I144" s="24"/>
      <c r="J144" s="24"/>
    </row>
    <row r="145" spans="1:12">
      <c r="C145" s="74" t="s">
        <v>413</v>
      </c>
      <c r="D145" s="74"/>
      <c r="E145" s="5"/>
      <c r="F145" s="5"/>
      <c r="G145" s="25"/>
      <c r="H145" s="25"/>
      <c r="I145" s="25"/>
      <c r="J145" s="25"/>
      <c r="K145" s="8"/>
      <c r="L145" s="9"/>
    </row>
    <row r="146" spans="1:12" ht="16.8">
      <c r="C146" s="10" t="s">
        <v>7</v>
      </c>
      <c r="D146" s="10" t="s">
        <v>8</v>
      </c>
      <c r="E146" s="10" t="s">
        <v>9</v>
      </c>
      <c r="F146" s="10" t="s">
        <v>10</v>
      </c>
      <c r="G146" s="11" t="s">
        <v>11</v>
      </c>
      <c r="H146" s="11" t="s">
        <v>12</v>
      </c>
      <c r="I146" s="11" t="s">
        <v>13</v>
      </c>
      <c r="J146" s="11" t="s">
        <v>14</v>
      </c>
      <c r="K146" s="12" t="s">
        <v>15</v>
      </c>
      <c r="L146" s="10" t="s">
        <v>16</v>
      </c>
    </row>
    <row r="147" spans="1:12" ht="90" customHeight="1">
      <c r="A147" s="3">
        <v>91</v>
      </c>
      <c r="C147" s="13" t="s">
        <v>414</v>
      </c>
      <c r="D147" s="13" t="s">
        <v>415</v>
      </c>
      <c r="E147" s="13" t="s">
        <v>416</v>
      </c>
      <c r="F147" s="13" t="s">
        <v>417</v>
      </c>
      <c r="G147" s="15">
        <v>2550</v>
      </c>
      <c r="H147" s="15">
        <f>ROUNDUP(G147/1.1,0)</f>
        <v>2319</v>
      </c>
      <c r="I147" s="15">
        <f t="shared" ref="I147:I151" si="31">ROUND(G147*0.8,-1)</f>
        <v>2040</v>
      </c>
      <c r="J147" s="15">
        <f t="shared" ref="J147:J151" si="32">ROUNDUP(I147/1.1,0)</f>
        <v>1855</v>
      </c>
      <c r="K147" s="16" t="s">
        <v>418</v>
      </c>
      <c r="L147" s="42"/>
    </row>
    <row r="148" spans="1:12" ht="90" customHeight="1">
      <c r="A148" s="18">
        <v>92</v>
      </c>
      <c r="C148" s="14" t="s">
        <v>419</v>
      </c>
      <c r="D148" s="13" t="s">
        <v>420</v>
      </c>
      <c r="E148" s="13" t="s">
        <v>421</v>
      </c>
      <c r="F148" s="14" t="s">
        <v>422</v>
      </c>
      <c r="G148" s="15">
        <v>2550</v>
      </c>
      <c r="H148" s="15">
        <f t="shared" ref="H148:H151" si="33">ROUNDUP(G148/1.1,0)</f>
        <v>2319</v>
      </c>
      <c r="I148" s="15">
        <f t="shared" si="31"/>
        <v>2040</v>
      </c>
      <c r="J148" s="15">
        <f t="shared" si="32"/>
        <v>1855</v>
      </c>
      <c r="K148" s="14" t="s">
        <v>423</v>
      </c>
      <c r="L148" s="23"/>
    </row>
    <row r="149" spans="1:12" ht="90" customHeight="1">
      <c r="A149" s="3">
        <v>93</v>
      </c>
      <c r="C149" s="14" t="s">
        <v>424</v>
      </c>
      <c r="D149" s="13" t="s">
        <v>425</v>
      </c>
      <c r="E149" s="13" t="s">
        <v>426</v>
      </c>
      <c r="F149" s="14" t="s">
        <v>427</v>
      </c>
      <c r="G149" s="15">
        <v>2550</v>
      </c>
      <c r="H149" s="15">
        <f t="shared" si="33"/>
        <v>2319</v>
      </c>
      <c r="I149" s="15">
        <f t="shared" si="31"/>
        <v>2040</v>
      </c>
      <c r="J149" s="15">
        <f t="shared" si="32"/>
        <v>1855</v>
      </c>
      <c r="K149" s="14" t="s">
        <v>428</v>
      </c>
      <c r="L149" s="42"/>
    </row>
    <row r="150" spans="1:12" ht="90" customHeight="1">
      <c r="A150" s="18">
        <v>94</v>
      </c>
      <c r="C150" s="14" t="s">
        <v>429</v>
      </c>
      <c r="D150" s="13" t="s">
        <v>430</v>
      </c>
      <c r="E150" s="14" t="s">
        <v>431</v>
      </c>
      <c r="F150" s="14" t="s">
        <v>432</v>
      </c>
      <c r="G150" s="15">
        <v>1630</v>
      </c>
      <c r="H150" s="15">
        <f t="shared" si="33"/>
        <v>1482</v>
      </c>
      <c r="I150" s="15">
        <f t="shared" si="31"/>
        <v>1300</v>
      </c>
      <c r="J150" s="15">
        <f t="shared" si="32"/>
        <v>1182</v>
      </c>
      <c r="K150" s="14" t="s">
        <v>433</v>
      </c>
      <c r="L150" s="20"/>
    </row>
    <row r="151" spans="1:12" s="21" customFormat="1" ht="90" customHeight="1">
      <c r="A151" s="3">
        <v>95</v>
      </c>
      <c r="B151" s="34"/>
      <c r="C151" s="14" t="s">
        <v>434</v>
      </c>
      <c r="D151" s="13" t="s">
        <v>435</v>
      </c>
      <c r="E151" s="44" t="s">
        <v>436</v>
      </c>
      <c r="F151" s="14" t="s">
        <v>437</v>
      </c>
      <c r="G151" s="15">
        <v>3060</v>
      </c>
      <c r="H151" s="15">
        <f t="shared" si="33"/>
        <v>2782</v>
      </c>
      <c r="I151" s="15">
        <f t="shared" si="31"/>
        <v>2450</v>
      </c>
      <c r="J151" s="15">
        <f t="shared" si="32"/>
        <v>2228</v>
      </c>
      <c r="K151" s="13" t="s">
        <v>438</v>
      </c>
      <c r="L151" s="20"/>
    </row>
  </sheetData>
  <mergeCells count="61">
    <mergeCell ref="C10:L10"/>
    <mergeCell ref="D11:K12"/>
    <mergeCell ref="C14:D14"/>
    <mergeCell ref="C33:D33"/>
    <mergeCell ref="C35:C36"/>
    <mergeCell ref="K35:K36"/>
    <mergeCell ref="L35:L36"/>
    <mergeCell ref="D36:G36"/>
    <mergeCell ref="C37:C38"/>
    <mergeCell ref="K37:K38"/>
    <mergeCell ref="L37:L38"/>
    <mergeCell ref="D38:G38"/>
    <mergeCell ref="C39:C40"/>
    <mergeCell ref="K39:K40"/>
    <mergeCell ref="L39:L40"/>
    <mergeCell ref="D40:G40"/>
    <mergeCell ref="C41:C42"/>
    <mergeCell ref="K41:K42"/>
    <mergeCell ref="L41:L42"/>
    <mergeCell ref="D42:G42"/>
    <mergeCell ref="C43:C44"/>
    <mergeCell ref="K43:K44"/>
    <mergeCell ref="L43:L44"/>
    <mergeCell ref="D44:G44"/>
    <mergeCell ref="C66:C67"/>
    <mergeCell ref="K66:K67"/>
    <mergeCell ref="L66:L67"/>
    <mergeCell ref="D67:G67"/>
    <mergeCell ref="C70:C71"/>
    <mergeCell ref="K70:K71"/>
    <mergeCell ref="L70:L71"/>
    <mergeCell ref="D71:G71"/>
    <mergeCell ref="D112:D115"/>
    <mergeCell ref="E112:E115"/>
    <mergeCell ref="F112:F115"/>
    <mergeCell ref="L87:L90"/>
    <mergeCell ref="D91:D92"/>
    <mergeCell ref="E91:E92"/>
    <mergeCell ref="F91:F92"/>
    <mergeCell ref="L91:L92"/>
    <mergeCell ref="L112:L115"/>
    <mergeCell ref="C84:D84"/>
    <mergeCell ref="D87:D90"/>
    <mergeCell ref="E87:E90"/>
    <mergeCell ref="F87:F90"/>
    <mergeCell ref="C102:D102"/>
    <mergeCell ref="C126:D126"/>
    <mergeCell ref="C145:D145"/>
    <mergeCell ref="C130:C131"/>
    <mergeCell ref="K130:K131"/>
    <mergeCell ref="L130:L131"/>
    <mergeCell ref="D131:G131"/>
    <mergeCell ref="C135:C136"/>
    <mergeCell ref="K135:K136"/>
    <mergeCell ref="L135:L136"/>
    <mergeCell ref="D136:G136"/>
    <mergeCell ref="C137:C138"/>
    <mergeCell ref="K137:K138"/>
    <mergeCell ref="L137:L138"/>
    <mergeCell ref="D138:G138"/>
    <mergeCell ref="C140:D140"/>
  </mergeCells>
  <phoneticPr fontId="1"/>
  <printOptions horizontalCentered="1"/>
  <pageMargins left="0.23622047244094491" right="0.23622047244094491" top="0.74803149606299213" bottom="0.55118110236220474" header="0.31496062992125984" footer="0.31496062992125984"/>
  <pageSetup paperSize="9" scale="83" fitToHeight="0" orientation="portrait" r:id="rId1"/>
  <headerFooter alignWithMargins="0"/>
  <rowBreaks count="13" manualBreakCount="13">
    <brk id="23" min="2" max="11" man="1"/>
    <brk id="32" min="2" max="11" man="1"/>
    <brk id="49" min="2" max="11" man="1"/>
    <brk id="53" min="2" max="11" man="1"/>
    <brk id="64" min="2" max="11" man="1"/>
    <brk id="73" min="2" max="11" man="1"/>
    <brk id="83" min="2" max="11" man="1"/>
    <brk id="97" min="2" max="11" man="1"/>
    <brk id="101" min="2" max="11" man="1"/>
    <brk id="110" min="2" max="11" man="1"/>
    <brk id="120" min="2" max="11" man="1"/>
    <brk id="125" min="2" max="11" man="1"/>
    <brk id="139" min="2" max="1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abSelected="1" view="pageBreakPreview" zoomScale="85" zoomScaleNormal="70" zoomScaleSheetLayoutView="85" workbookViewId="0">
      <selection activeCell="B1" sqref="B1"/>
    </sheetView>
  </sheetViews>
  <sheetFormatPr defaultRowHeight="18"/>
  <cols>
    <col min="1" max="1" width="4.19921875" customWidth="1"/>
    <col min="2" max="2" width="10" bestFit="1" customWidth="1"/>
    <col min="3" max="3" width="33.19921875" customWidth="1"/>
    <col min="4" max="4" width="9.5" customWidth="1"/>
    <col min="5" max="6" width="7.3984375" customWidth="1"/>
    <col min="7" max="7" width="5.19921875" bestFit="1" customWidth="1"/>
    <col min="8" max="8" width="9" bestFit="1" customWidth="1"/>
    <col min="9" max="9" width="3.3984375" customWidth="1"/>
    <col min="10" max="10" width="14.59765625" customWidth="1"/>
    <col min="12" max="12" width="7.59765625" customWidth="1"/>
  </cols>
  <sheetData>
    <row r="1" spans="1:10" ht="32.4">
      <c r="B1" s="53" t="s">
        <v>498</v>
      </c>
    </row>
    <row r="2" spans="1:10" ht="36">
      <c r="B2" s="1" t="s">
        <v>2</v>
      </c>
      <c r="C2" s="1" t="s">
        <v>1</v>
      </c>
      <c r="D2" s="1" t="s">
        <v>0</v>
      </c>
      <c r="E2" s="54" t="s">
        <v>486</v>
      </c>
      <c r="F2" s="54" t="s">
        <v>488</v>
      </c>
      <c r="G2" s="47" t="s">
        <v>485</v>
      </c>
      <c r="H2" s="54" t="s">
        <v>487</v>
      </c>
      <c r="J2" s="55" t="s">
        <v>489</v>
      </c>
    </row>
    <row r="3" spans="1:10">
      <c r="A3">
        <v>1</v>
      </c>
      <c r="B3" s="2"/>
      <c r="C3" s="50"/>
      <c r="D3" s="48"/>
      <c r="E3" s="49">
        <f>IFERROR(VLOOKUP(中小企業!$C3,試験機器一覧!$B$2:$I$96,6,FALSE),0)</f>
        <v>0</v>
      </c>
      <c r="F3" s="49">
        <f>IFERROR(VLOOKUP(中小企業!$C3,試験機器一覧!$B$2:$I$96,7,FALSE),0)</f>
        <v>0</v>
      </c>
      <c r="G3" s="52">
        <f t="shared" ref="G3:G32" si="0">IFERROR(D3/E3,0)</f>
        <v>0</v>
      </c>
      <c r="H3" s="49">
        <f t="shared" ref="H3:H32" si="1">F3*G3</f>
        <v>0</v>
      </c>
      <c r="J3" s="51" t="str">
        <f>IF(G3=INT(G3),"〇","エラー")</f>
        <v>〇</v>
      </c>
    </row>
    <row r="4" spans="1:10">
      <c r="A4">
        <v>2</v>
      </c>
      <c r="B4" s="2"/>
      <c r="C4" s="50"/>
      <c r="D4" s="48"/>
      <c r="E4" s="49">
        <f>IFERROR(VLOOKUP(中小企業!$C4,試験機器一覧!$B$2:$I$96,6,FALSE),0)</f>
        <v>0</v>
      </c>
      <c r="F4" s="49">
        <f>IFERROR(VLOOKUP(中小企業!$C4,試験機器一覧!$B$2:$I$96,7,FALSE),0)</f>
        <v>0</v>
      </c>
      <c r="G4" s="52">
        <f t="shared" si="0"/>
        <v>0</v>
      </c>
      <c r="H4" s="49">
        <f t="shared" si="1"/>
        <v>0</v>
      </c>
      <c r="J4" s="51" t="str">
        <f t="shared" ref="J4:J32" si="2">IF(G4=INT(G4),"〇","エラー")</f>
        <v>〇</v>
      </c>
    </row>
    <row r="5" spans="1:10">
      <c r="A5">
        <v>3</v>
      </c>
      <c r="B5" s="2"/>
      <c r="C5" s="50"/>
      <c r="D5" s="48"/>
      <c r="E5" s="49">
        <f>IFERROR(VLOOKUP(中小企業!$C5,試験機器一覧!$B$2:$I$96,6,FALSE),0)</f>
        <v>0</v>
      </c>
      <c r="F5" s="49">
        <f>IFERROR(VLOOKUP(中小企業!$C5,試験機器一覧!$B$2:$I$96,7,FALSE),0)</f>
        <v>0</v>
      </c>
      <c r="G5" s="52">
        <f t="shared" si="0"/>
        <v>0</v>
      </c>
      <c r="H5" s="49">
        <f t="shared" si="1"/>
        <v>0</v>
      </c>
      <c r="J5" s="51" t="str">
        <f t="shared" si="2"/>
        <v>〇</v>
      </c>
    </row>
    <row r="6" spans="1:10">
      <c r="A6">
        <v>4</v>
      </c>
      <c r="B6" s="2"/>
      <c r="C6" s="50"/>
      <c r="D6" s="48"/>
      <c r="E6" s="49">
        <f>IFERROR(VLOOKUP(中小企業!$C6,試験機器一覧!$B$2:$I$96,6,FALSE),0)</f>
        <v>0</v>
      </c>
      <c r="F6" s="49">
        <f>IFERROR(VLOOKUP(中小企業!$C6,試験機器一覧!$B$2:$I$96,7,FALSE),0)</f>
        <v>0</v>
      </c>
      <c r="G6" s="52">
        <f t="shared" si="0"/>
        <v>0</v>
      </c>
      <c r="H6" s="49">
        <f t="shared" si="1"/>
        <v>0</v>
      </c>
      <c r="J6" s="51" t="str">
        <f t="shared" si="2"/>
        <v>〇</v>
      </c>
    </row>
    <row r="7" spans="1:10">
      <c r="A7">
        <v>5</v>
      </c>
      <c r="B7" s="2"/>
      <c r="C7" s="50"/>
      <c r="D7" s="48"/>
      <c r="E7" s="49">
        <f>IFERROR(VLOOKUP(中小企業!$C7,試験機器一覧!$B$2:$I$96,6,FALSE),0)</f>
        <v>0</v>
      </c>
      <c r="F7" s="49">
        <f>IFERROR(VLOOKUP(中小企業!$C7,試験機器一覧!$B$2:$I$96,7,FALSE),0)</f>
        <v>0</v>
      </c>
      <c r="G7" s="52">
        <f t="shared" si="0"/>
        <v>0</v>
      </c>
      <c r="H7" s="49">
        <f t="shared" si="1"/>
        <v>0</v>
      </c>
      <c r="J7" s="51" t="str">
        <f t="shared" si="2"/>
        <v>〇</v>
      </c>
    </row>
    <row r="8" spans="1:10">
      <c r="A8">
        <v>6</v>
      </c>
      <c r="B8" s="2"/>
      <c r="C8" s="50"/>
      <c r="D8" s="48"/>
      <c r="E8" s="49">
        <f>IFERROR(VLOOKUP(中小企業!$C8,試験機器一覧!$B$2:$I$96,6,FALSE),0)</f>
        <v>0</v>
      </c>
      <c r="F8" s="49">
        <f>IFERROR(VLOOKUP(中小企業!$C8,試験機器一覧!$B$2:$I$96,7,FALSE),0)</f>
        <v>0</v>
      </c>
      <c r="G8" s="52">
        <f t="shared" si="0"/>
        <v>0</v>
      </c>
      <c r="H8" s="49">
        <f t="shared" si="1"/>
        <v>0</v>
      </c>
      <c r="J8" s="51" t="str">
        <f t="shared" si="2"/>
        <v>〇</v>
      </c>
    </row>
    <row r="9" spans="1:10">
      <c r="A9">
        <v>7</v>
      </c>
      <c r="B9" s="2"/>
      <c r="C9" s="50"/>
      <c r="D9" s="48"/>
      <c r="E9" s="49">
        <f>IFERROR(VLOOKUP(中小企業!$C9,試験機器一覧!$B$2:$I$96,6,FALSE),0)</f>
        <v>0</v>
      </c>
      <c r="F9" s="49">
        <f>IFERROR(VLOOKUP(中小企業!$C9,試験機器一覧!$B$2:$I$96,7,FALSE),0)</f>
        <v>0</v>
      </c>
      <c r="G9" s="52">
        <f t="shared" si="0"/>
        <v>0</v>
      </c>
      <c r="H9" s="49">
        <f t="shared" si="1"/>
        <v>0</v>
      </c>
      <c r="J9" s="51" t="str">
        <f t="shared" si="2"/>
        <v>〇</v>
      </c>
    </row>
    <row r="10" spans="1:10">
      <c r="A10">
        <v>8</v>
      </c>
      <c r="B10" s="2"/>
      <c r="C10" s="50"/>
      <c r="D10" s="48"/>
      <c r="E10" s="49">
        <f>IFERROR(VLOOKUP(中小企業!$C10,試験機器一覧!$B$2:$I$96,6,FALSE),0)</f>
        <v>0</v>
      </c>
      <c r="F10" s="49">
        <f>IFERROR(VLOOKUP(中小企業!$C10,試験機器一覧!$B$2:$I$96,7,FALSE),0)</f>
        <v>0</v>
      </c>
      <c r="G10" s="52">
        <f t="shared" si="0"/>
        <v>0</v>
      </c>
      <c r="H10" s="49">
        <f t="shared" si="1"/>
        <v>0</v>
      </c>
      <c r="J10" s="51" t="str">
        <f t="shared" si="2"/>
        <v>〇</v>
      </c>
    </row>
    <row r="11" spans="1:10">
      <c r="A11">
        <v>9</v>
      </c>
      <c r="B11" s="2"/>
      <c r="C11" s="50"/>
      <c r="D11" s="48"/>
      <c r="E11" s="49">
        <f>IFERROR(VLOOKUP(中小企業!$C11,試験機器一覧!$B$2:$I$96,6,FALSE),0)</f>
        <v>0</v>
      </c>
      <c r="F11" s="49">
        <f>IFERROR(VLOOKUP(中小企業!$C11,試験機器一覧!$B$2:$I$96,7,FALSE),0)</f>
        <v>0</v>
      </c>
      <c r="G11" s="52">
        <f t="shared" si="0"/>
        <v>0</v>
      </c>
      <c r="H11" s="49">
        <f t="shared" si="1"/>
        <v>0</v>
      </c>
      <c r="J11" s="51" t="str">
        <f t="shared" si="2"/>
        <v>〇</v>
      </c>
    </row>
    <row r="12" spans="1:10">
      <c r="A12">
        <v>10</v>
      </c>
      <c r="B12" s="2"/>
      <c r="C12" s="50"/>
      <c r="D12" s="48"/>
      <c r="E12" s="49">
        <f>IFERROR(VLOOKUP(中小企業!$C12,試験機器一覧!$B$2:$I$96,6,FALSE),0)</f>
        <v>0</v>
      </c>
      <c r="F12" s="49">
        <f>IFERROR(VLOOKUP(中小企業!$C12,試験機器一覧!$B$2:$I$96,7,FALSE),0)</f>
        <v>0</v>
      </c>
      <c r="G12" s="52">
        <f t="shared" si="0"/>
        <v>0</v>
      </c>
      <c r="H12" s="49">
        <f t="shared" si="1"/>
        <v>0</v>
      </c>
      <c r="J12" s="51" t="str">
        <f t="shared" si="2"/>
        <v>〇</v>
      </c>
    </row>
    <row r="13" spans="1:10">
      <c r="A13">
        <v>11</v>
      </c>
      <c r="B13" s="2"/>
      <c r="C13" s="50"/>
      <c r="D13" s="48"/>
      <c r="E13" s="49">
        <f>IFERROR(VLOOKUP(中小企業!$C13,試験機器一覧!$B$2:$I$96,6,FALSE),0)</f>
        <v>0</v>
      </c>
      <c r="F13" s="49">
        <f>IFERROR(VLOOKUP(中小企業!$C13,試験機器一覧!$B$2:$I$96,7,FALSE),0)</f>
        <v>0</v>
      </c>
      <c r="G13" s="52">
        <f t="shared" si="0"/>
        <v>0</v>
      </c>
      <c r="H13" s="49">
        <f t="shared" si="1"/>
        <v>0</v>
      </c>
      <c r="J13" s="51" t="str">
        <f t="shared" si="2"/>
        <v>〇</v>
      </c>
    </row>
    <row r="14" spans="1:10">
      <c r="A14">
        <v>12</v>
      </c>
      <c r="B14" s="2"/>
      <c r="C14" s="50"/>
      <c r="D14" s="48"/>
      <c r="E14" s="49">
        <f>IFERROR(VLOOKUP(中小企業!$C14,試験機器一覧!$B$2:$I$96,6,FALSE),0)</f>
        <v>0</v>
      </c>
      <c r="F14" s="49">
        <f>IFERROR(VLOOKUP(中小企業!$C14,試験機器一覧!$B$2:$I$96,7,FALSE),0)</f>
        <v>0</v>
      </c>
      <c r="G14" s="52">
        <f t="shared" si="0"/>
        <v>0</v>
      </c>
      <c r="H14" s="49">
        <f t="shared" si="1"/>
        <v>0</v>
      </c>
      <c r="J14" s="51" t="str">
        <f t="shared" si="2"/>
        <v>〇</v>
      </c>
    </row>
    <row r="15" spans="1:10">
      <c r="A15">
        <v>13</v>
      </c>
      <c r="B15" s="2"/>
      <c r="C15" s="50"/>
      <c r="D15" s="48"/>
      <c r="E15" s="49">
        <f>IFERROR(VLOOKUP(中小企業!$C15,試験機器一覧!$B$2:$I$96,6,FALSE),0)</f>
        <v>0</v>
      </c>
      <c r="F15" s="49">
        <f>IFERROR(VLOOKUP(中小企業!$C15,試験機器一覧!$B$2:$I$96,7,FALSE),0)</f>
        <v>0</v>
      </c>
      <c r="G15" s="52">
        <f t="shared" si="0"/>
        <v>0</v>
      </c>
      <c r="H15" s="49">
        <f t="shared" si="1"/>
        <v>0</v>
      </c>
      <c r="J15" s="51" t="str">
        <f t="shared" si="2"/>
        <v>〇</v>
      </c>
    </row>
    <row r="16" spans="1:10">
      <c r="A16">
        <v>14</v>
      </c>
      <c r="B16" s="2"/>
      <c r="C16" s="50"/>
      <c r="D16" s="48"/>
      <c r="E16" s="49">
        <f>IFERROR(VLOOKUP(中小企業!$C16,試験機器一覧!$B$2:$I$96,6,FALSE),0)</f>
        <v>0</v>
      </c>
      <c r="F16" s="49">
        <f>IFERROR(VLOOKUP(中小企業!$C16,試験機器一覧!$B$2:$I$96,7,FALSE),0)</f>
        <v>0</v>
      </c>
      <c r="G16" s="52">
        <f t="shared" si="0"/>
        <v>0</v>
      </c>
      <c r="H16" s="49">
        <f t="shared" si="1"/>
        <v>0</v>
      </c>
      <c r="J16" s="51" t="str">
        <f t="shared" si="2"/>
        <v>〇</v>
      </c>
    </row>
    <row r="17" spans="1:10">
      <c r="A17">
        <v>15</v>
      </c>
      <c r="B17" s="2"/>
      <c r="C17" s="50"/>
      <c r="D17" s="48"/>
      <c r="E17" s="49">
        <f>IFERROR(VLOOKUP(中小企業!$C17,試験機器一覧!$B$2:$I$96,6,FALSE),0)</f>
        <v>0</v>
      </c>
      <c r="F17" s="49">
        <f>IFERROR(VLOOKUP(中小企業!$C17,試験機器一覧!$B$2:$I$96,7,FALSE),0)</f>
        <v>0</v>
      </c>
      <c r="G17" s="52">
        <f t="shared" si="0"/>
        <v>0</v>
      </c>
      <c r="H17" s="49">
        <f t="shared" si="1"/>
        <v>0</v>
      </c>
      <c r="J17" s="51" t="str">
        <f t="shared" si="2"/>
        <v>〇</v>
      </c>
    </row>
    <row r="18" spans="1:10">
      <c r="A18">
        <v>16</v>
      </c>
      <c r="B18" s="2"/>
      <c r="C18" s="50"/>
      <c r="D18" s="48"/>
      <c r="E18" s="49">
        <f>IFERROR(VLOOKUP(中小企業!$C18,試験機器一覧!$B$2:$I$96,6,FALSE),0)</f>
        <v>0</v>
      </c>
      <c r="F18" s="49">
        <f>IFERROR(VLOOKUP(中小企業!$C18,試験機器一覧!$B$2:$I$96,7,FALSE),0)</f>
        <v>0</v>
      </c>
      <c r="G18" s="52">
        <f t="shared" si="0"/>
        <v>0</v>
      </c>
      <c r="H18" s="49">
        <f t="shared" si="1"/>
        <v>0</v>
      </c>
      <c r="J18" s="51" t="str">
        <f t="shared" si="2"/>
        <v>〇</v>
      </c>
    </row>
    <row r="19" spans="1:10">
      <c r="A19">
        <v>17</v>
      </c>
      <c r="B19" s="2"/>
      <c r="C19" s="50"/>
      <c r="D19" s="48"/>
      <c r="E19" s="49">
        <f>IFERROR(VLOOKUP(中小企業!$C19,試験機器一覧!$B$2:$I$96,6,FALSE),0)</f>
        <v>0</v>
      </c>
      <c r="F19" s="49">
        <f>IFERROR(VLOOKUP(中小企業!$C19,試験機器一覧!$B$2:$I$96,7,FALSE),0)</f>
        <v>0</v>
      </c>
      <c r="G19" s="52">
        <f t="shared" si="0"/>
        <v>0</v>
      </c>
      <c r="H19" s="49">
        <f t="shared" si="1"/>
        <v>0</v>
      </c>
      <c r="J19" s="51" t="str">
        <f t="shared" si="2"/>
        <v>〇</v>
      </c>
    </row>
    <row r="20" spans="1:10">
      <c r="A20">
        <v>18</v>
      </c>
      <c r="B20" s="2"/>
      <c r="C20" s="50"/>
      <c r="D20" s="48"/>
      <c r="E20" s="49">
        <f>IFERROR(VLOOKUP(中小企業!$C20,試験機器一覧!$B$2:$I$96,6,FALSE),0)</f>
        <v>0</v>
      </c>
      <c r="F20" s="49">
        <f>IFERROR(VLOOKUP(中小企業!$C20,試験機器一覧!$B$2:$I$96,7,FALSE),0)</f>
        <v>0</v>
      </c>
      <c r="G20" s="52">
        <f t="shared" si="0"/>
        <v>0</v>
      </c>
      <c r="H20" s="49">
        <f t="shared" si="1"/>
        <v>0</v>
      </c>
      <c r="J20" s="51" t="str">
        <f t="shared" si="2"/>
        <v>〇</v>
      </c>
    </row>
    <row r="21" spans="1:10">
      <c r="A21">
        <v>19</v>
      </c>
      <c r="B21" s="2"/>
      <c r="C21" s="50"/>
      <c r="D21" s="48"/>
      <c r="E21" s="49">
        <f>IFERROR(VLOOKUP(中小企業!$C21,試験機器一覧!$B$2:$I$96,6,FALSE),0)</f>
        <v>0</v>
      </c>
      <c r="F21" s="49">
        <f>IFERROR(VLOOKUP(中小企業!$C21,試験機器一覧!$B$2:$I$96,7,FALSE),0)</f>
        <v>0</v>
      </c>
      <c r="G21" s="52">
        <f t="shared" si="0"/>
        <v>0</v>
      </c>
      <c r="H21" s="49">
        <f t="shared" si="1"/>
        <v>0</v>
      </c>
      <c r="J21" s="51" t="str">
        <f t="shared" si="2"/>
        <v>〇</v>
      </c>
    </row>
    <row r="22" spans="1:10">
      <c r="A22">
        <v>20</v>
      </c>
      <c r="B22" s="2"/>
      <c r="C22" s="50"/>
      <c r="D22" s="48"/>
      <c r="E22" s="49">
        <f>IFERROR(VLOOKUP(中小企業!$C22,試験機器一覧!$B$2:$I$96,6,FALSE),0)</f>
        <v>0</v>
      </c>
      <c r="F22" s="49">
        <f>IFERROR(VLOOKUP(中小企業!$C22,試験機器一覧!$B$2:$I$96,7,FALSE),0)</f>
        <v>0</v>
      </c>
      <c r="G22" s="52">
        <f t="shared" si="0"/>
        <v>0</v>
      </c>
      <c r="H22" s="49">
        <f t="shared" si="1"/>
        <v>0</v>
      </c>
      <c r="J22" s="51" t="str">
        <f t="shared" si="2"/>
        <v>〇</v>
      </c>
    </row>
    <row r="23" spans="1:10">
      <c r="A23">
        <v>21</v>
      </c>
      <c r="B23" s="2"/>
      <c r="C23" s="50"/>
      <c r="D23" s="48"/>
      <c r="E23" s="49">
        <f>IFERROR(VLOOKUP(中小企業!$C23,試験機器一覧!$B$2:$I$96,6,FALSE),0)</f>
        <v>0</v>
      </c>
      <c r="F23" s="49">
        <f>IFERROR(VLOOKUP(中小企業!$C23,試験機器一覧!$B$2:$I$96,7,FALSE),0)</f>
        <v>0</v>
      </c>
      <c r="G23" s="52">
        <f t="shared" si="0"/>
        <v>0</v>
      </c>
      <c r="H23" s="49">
        <f t="shared" si="1"/>
        <v>0</v>
      </c>
      <c r="J23" s="51" t="str">
        <f t="shared" si="2"/>
        <v>〇</v>
      </c>
    </row>
    <row r="24" spans="1:10">
      <c r="A24">
        <v>22</v>
      </c>
      <c r="B24" s="2"/>
      <c r="C24" s="50"/>
      <c r="D24" s="48"/>
      <c r="E24" s="49">
        <f>IFERROR(VLOOKUP(中小企業!$C24,試験機器一覧!$B$2:$I$96,6,FALSE),0)</f>
        <v>0</v>
      </c>
      <c r="F24" s="49">
        <f>IFERROR(VLOOKUP(中小企業!$C24,試験機器一覧!$B$2:$I$96,7,FALSE),0)</f>
        <v>0</v>
      </c>
      <c r="G24" s="52">
        <f t="shared" si="0"/>
        <v>0</v>
      </c>
      <c r="H24" s="49">
        <f t="shared" si="1"/>
        <v>0</v>
      </c>
      <c r="J24" s="51" t="str">
        <f t="shared" si="2"/>
        <v>〇</v>
      </c>
    </row>
    <row r="25" spans="1:10">
      <c r="A25">
        <v>23</v>
      </c>
      <c r="B25" s="2"/>
      <c r="C25" s="50"/>
      <c r="D25" s="48"/>
      <c r="E25" s="49">
        <f>IFERROR(VLOOKUP(中小企業!$C25,試験機器一覧!$B$2:$I$96,6,FALSE),0)</f>
        <v>0</v>
      </c>
      <c r="F25" s="49">
        <f>IFERROR(VLOOKUP(中小企業!$C25,試験機器一覧!$B$2:$I$96,7,FALSE),0)</f>
        <v>0</v>
      </c>
      <c r="G25" s="52">
        <f t="shared" si="0"/>
        <v>0</v>
      </c>
      <c r="H25" s="49">
        <f t="shared" si="1"/>
        <v>0</v>
      </c>
      <c r="J25" s="51" t="str">
        <f t="shared" si="2"/>
        <v>〇</v>
      </c>
    </row>
    <row r="26" spans="1:10">
      <c r="A26">
        <v>24</v>
      </c>
      <c r="B26" s="2"/>
      <c r="C26" s="50"/>
      <c r="D26" s="48"/>
      <c r="E26" s="49">
        <f>IFERROR(VLOOKUP(中小企業!$C26,試験機器一覧!$B$2:$I$96,6,FALSE),0)</f>
        <v>0</v>
      </c>
      <c r="F26" s="49">
        <f>IFERROR(VLOOKUP(中小企業!$C26,試験機器一覧!$B$2:$I$96,7,FALSE),0)</f>
        <v>0</v>
      </c>
      <c r="G26" s="52">
        <f t="shared" si="0"/>
        <v>0</v>
      </c>
      <c r="H26" s="49">
        <f t="shared" si="1"/>
        <v>0</v>
      </c>
      <c r="J26" s="51" t="str">
        <f t="shared" si="2"/>
        <v>〇</v>
      </c>
    </row>
    <row r="27" spans="1:10">
      <c r="A27">
        <v>25</v>
      </c>
      <c r="B27" s="2"/>
      <c r="C27" s="50"/>
      <c r="D27" s="48"/>
      <c r="E27" s="49">
        <f>IFERROR(VLOOKUP(中小企業!$C27,試験機器一覧!$B$2:$I$96,6,FALSE),0)</f>
        <v>0</v>
      </c>
      <c r="F27" s="49">
        <f>IFERROR(VLOOKUP(中小企業!$C27,試験機器一覧!$B$2:$I$96,7,FALSE),0)</f>
        <v>0</v>
      </c>
      <c r="G27" s="52">
        <f t="shared" si="0"/>
        <v>0</v>
      </c>
      <c r="H27" s="49">
        <f t="shared" si="1"/>
        <v>0</v>
      </c>
      <c r="J27" s="51" t="str">
        <f t="shared" si="2"/>
        <v>〇</v>
      </c>
    </row>
    <row r="28" spans="1:10">
      <c r="A28">
        <v>26</v>
      </c>
      <c r="B28" s="2"/>
      <c r="C28" s="50"/>
      <c r="D28" s="48"/>
      <c r="E28" s="49">
        <f>IFERROR(VLOOKUP(中小企業!$C28,試験機器一覧!$B$2:$I$96,6,FALSE),0)</f>
        <v>0</v>
      </c>
      <c r="F28" s="49">
        <f>IFERROR(VLOOKUP(中小企業!$C28,試験機器一覧!$B$2:$I$96,7,FALSE),0)</f>
        <v>0</v>
      </c>
      <c r="G28" s="52">
        <f t="shared" si="0"/>
        <v>0</v>
      </c>
      <c r="H28" s="49">
        <f t="shared" si="1"/>
        <v>0</v>
      </c>
      <c r="J28" s="51" t="str">
        <f t="shared" si="2"/>
        <v>〇</v>
      </c>
    </row>
    <row r="29" spans="1:10">
      <c r="A29">
        <v>27</v>
      </c>
      <c r="B29" s="2"/>
      <c r="C29" s="50"/>
      <c r="D29" s="48"/>
      <c r="E29" s="49">
        <f>IFERROR(VLOOKUP(中小企業!$C29,試験機器一覧!$B$2:$I$96,6,FALSE),0)</f>
        <v>0</v>
      </c>
      <c r="F29" s="49">
        <f>IFERROR(VLOOKUP(中小企業!$C29,試験機器一覧!$B$2:$I$96,7,FALSE),0)</f>
        <v>0</v>
      </c>
      <c r="G29" s="52">
        <f t="shared" si="0"/>
        <v>0</v>
      </c>
      <c r="H29" s="49">
        <f t="shared" si="1"/>
        <v>0</v>
      </c>
      <c r="J29" s="51" t="str">
        <f t="shared" si="2"/>
        <v>〇</v>
      </c>
    </row>
    <row r="30" spans="1:10">
      <c r="A30">
        <v>28</v>
      </c>
      <c r="B30" s="2"/>
      <c r="C30" s="50"/>
      <c r="D30" s="48"/>
      <c r="E30" s="49">
        <f>IFERROR(VLOOKUP(中小企業!$C30,試験機器一覧!$B$2:$I$96,6,FALSE),0)</f>
        <v>0</v>
      </c>
      <c r="F30" s="49">
        <f>IFERROR(VLOOKUP(中小企業!$C30,試験機器一覧!$B$2:$I$96,7,FALSE),0)</f>
        <v>0</v>
      </c>
      <c r="G30" s="52">
        <f t="shared" si="0"/>
        <v>0</v>
      </c>
      <c r="H30" s="49">
        <f t="shared" si="1"/>
        <v>0</v>
      </c>
      <c r="J30" s="51" t="str">
        <f t="shared" si="2"/>
        <v>〇</v>
      </c>
    </row>
    <row r="31" spans="1:10">
      <c r="A31">
        <v>29</v>
      </c>
      <c r="B31" s="2"/>
      <c r="C31" s="50"/>
      <c r="D31" s="48"/>
      <c r="E31" s="49">
        <f>IFERROR(VLOOKUP(中小企業!$C31,試験機器一覧!$B$2:$I$96,6,FALSE),0)</f>
        <v>0</v>
      </c>
      <c r="F31" s="49">
        <f>IFERROR(VLOOKUP(中小企業!$C31,試験機器一覧!$B$2:$I$96,7,FALSE),0)</f>
        <v>0</v>
      </c>
      <c r="G31" s="52">
        <f t="shared" si="0"/>
        <v>0</v>
      </c>
      <c r="H31" s="49">
        <f t="shared" si="1"/>
        <v>0</v>
      </c>
      <c r="J31" s="51" t="str">
        <f t="shared" si="2"/>
        <v>〇</v>
      </c>
    </row>
    <row r="32" spans="1:10" ht="18.600000000000001" thickBot="1">
      <c r="A32">
        <v>30</v>
      </c>
      <c r="B32" s="2"/>
      <c r="C32" s="50"/>
      <c r="D32" s="48"/>
      <c r="E32" s="49">
        <f>IFERROR(VLOOKUP(中小企業!$C32,試験機器一覧!$B$2:$I$96,6,FALSE),0)</f>
        <v>0</v>
      </c>
      <c r="F32" s="49">
        <f>IFERROR(VLOOKUP(中小企業!$C32,試験機器一覧!$B$2:$I$96,7,FALSE),0)</f>
        <v>0</v>
      </c>
      <c r="G32" s="52">
        <f t="shared" si="0"/>
        <v>0</v>
      </c>
      <c r="H32" s="49">
        <f t="shared" si="1"/>
        <v>0</v>
      </c>
      <c r="J32" s="51" t="str">
        <f t="shared" si="2"/>
        <v>〇</v>
      </c>
    </row>
    <row r="33" spans="2:13" ht="18.600000000000001" thickBot="1">
      <c r="B33" s="65"/>
      <c r="C33" s="103" t="s">
        <v>497</v>
      </c>
      <c r="D33" s="103"/>
      <c r="E33" s="103"/>
      <c r="F33" s="103"/>
      <c r="G33" s="104"/>
      <c r="H33" s="67"/>
      <c r="J33" s="56" t="s">
        <v>492</v>
      </c>
    </row>
    <row r="34" spans="2:13" s="56" customFormat="1">
      <c r="B34" s="57"/>
      <c r="C34" s="58"/>
      <c r="D34" s="59"/>
      <c r="E34" s="59"/>
      <c r="F34" s="59"/>
      <c r="G34" s="59"/>
      <c r="H34" s="59"/>
    </row>
    <row r="35" spans="2:13">
      <c r="C35" s="63" t="s">
        <v>490</v>
      </c>
      <c r="D35" s="61">
        <f>SUM(H3:H33)</f>
        <v>0</v>
      </c>
      <c r="E35" s="60" t="s">
        <v>493</v>
      </c>
    </row>
    <row r="36" spans="2:13">
      <c r="C36" s="63" t="s">
        <v>495</v>
      </c>
      <c r="D36" s="62">
        <f>ROUNDDOWN((D35/2),-3)</f>
        <v>0</v>
      </c>
      <c r="E36" s="60" t="s">
        <v>493</v>
      </c>
      <c r="L36" s="64"/>
      <c r="M36" s="64"/>
    </row>
    <row r="37" spans="2:13">
      <c r="C37" s="63" t="s">
        <v>491</v>
      </c>
      <c r="D37" s="62">
        <f>IF(D36&gt;200000,200000,D36)</f>
        <v>0</v>
      </c>
      <c r="E37" s="60" t="s">
        <v>493</v>
      </c>
      <c r="F37" t="s">
        <v>496</v>
      </c>
    </row>
    <row r="40" spans="2:13">
      <c r="B40" t="s">
        <v>494</v>
      </c>
    </row>
  </sheetData>
  <mergeCells count="1">
    <mergeCell ref="C33:G33"/>
  </mergeCells>
  <phoneticPr fontId="1"/>
  <pageMargins left="0.25" right="0.25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リストから選択してください" xr:uid="{00000000-0002-0000-0200-000000000000}">
          <x14:formula1>
            <xm:f>試験機器一覧!$B$2:$B$96</xm:f>
          </x14:formula1>
          <xm:sqref>C3:C32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0"/>
  <sheetViews>
    <sheetView view="pageBreakPreview" zoomScale="85" zoomScaleNormal="70" zoomScaleSheetLayoutView="85" workbookViewId="0">
      <selection activeCell="C11" sqref="C11"/>
    </sheetView>
  </sheetViews>
  <sheetFormatPr defaultRowHeight="18"/>
  <cols>
    <col min="1" max="1" width="4.19921875" customWidth="1"/>
    <col min="2" max="2" width="10" bestFit="1" customWidth="1"/>
    <col min="3" max="3" width="33.19921875" customWidth="1"/>
    <col min="4" max="4" width="9.5" customWidth="1"/>
    <col min="5" max="6" width="7.3984375" customWidth="1"/>
    <col min="7" max="7" width="5.19921875" bestFit="1" customWidth="1"/>
    <col min="8" max="8" width="9" bestFit="1" customWidth="1"/>
    <col min="9" max="9" width="3.3984375" customWidth="1"/>
    <col min="10" max="10" width="14.59765625" customWidth="1"/>
    <col min="12" max="12" width="7.59765625" customWidth="1"/>
  </cols>
  <sheetData>
    <row r="1" spans="1:10" ht="32.4">
      <c r="B1" s="53" t="s">
        <v>499</v>
      </c>
    </row>
    <row r="2" spans="1:10" ht="36">
      <c r="B2" s="1" t="s">
        <v>2</v>
      </c>
      <c r="C2" s="1" t="s">
        <v>1</v>
      </c>
      <c r="D2" s="1" t="s">
        <v>0</v>
      </c>
      <c r="E2" s="54" t="s">
        <v>486</v>
      </c>
      <c r="F2" s="54" t="s">
        <v>488</v>
      </c>
      <c r="G2" s="47" t="s">
        <v>485</v>
      </c>
      <c r="H2" s="54" t="s">
        <v>487</v>
      </c>
      <c r="J2" s="55" t="s">
        <v>489</v>
      </c>
    </row>
    <row r="3" spans="1:10">
      <c r="A3">
        <v>1</v>
      </c>
      <c r="B3" s="2"/>
      <c r="C3" s="50"/>
      <c r="D3" s="48"/>
      <c r="E3" s="49">
        <f>IFERROR(VLOOKUP(大企業!$C3,試験機器一覧!$B$2:$I$96,4,FALSE),0)</f>
        <v>0</v>
      </c>
      <c r="F3" s="49">
        <f>IFERROR(VLOOKUP(大企業!$C3,試験機器一覧!$B$2:$I$96,5,FALSE),0)</f>
        <v>0</v>
      </c>
      <c r="G3" s="52">
        <f t="shared" ref="G3:G32" si="0">IFERROR(D3/E3,0)</f>
        <v>0</v>
      </c>
      <c r="H3" s="49">
        <f t="shared" ref="H3:H32" si="1">F3*G3</f>
        <v>0</v>
      </c>
      <c r="J3" s="51" t="str">
        <f>IF(G3=INT(G3),"〇","エラー")</f>
        <v>〇</v>
      </c>
    </row>
    <row r="4" spans="1:10">
      <c r="A4">
        <v>2</v>
      </c>
      <c r="B4" s="2"/>
      <c r="C4" s="50"/>
      <c r="D4" s="48"/>
      <c r="E4" s="49">
        <f>IFERROR(VLOOKUP(大企業!$C4,試験機器一覧!$B$2:$I$96,4,FALSE),0)</f>
        <v>0</v>
      </c>
      <c r="F4" s="49">
        <f>IFERROR(VLOOKUP(大企業!$C4,試験機器一覧!$B$2:$I$96,5,FALSE),0)</f>
        <v>0</v>
      </c>
      <c r="G4" s="52">
        <f t="shared" si="0"/>
        <v>0</v>
      </c>
      <c r="H4" s="49">
        <f t="shared" si="1"/>
        <v>0</v>
      </c>
      <c r="J4" s="51" t="str">
        <f t="shared" ref="J4:J32" si="2">IF(G4=INT(G4),"〇","エラー")</f>
        <v>〇</v>
      </c>
    </row>
    <row r="5" spans="1:10">
      <c r="A5">
        <v>3</v>
      </c>
      <c r="B5" s="2"/>
      <c r="C5" s="50"/>
      <c r="D5" s="48"/>
      <c r="E5" s="49">
        <f>IFERROR(VLOOKUP(大企業!$C5,試験機器一覧!$B$2:$I$96,4,FALSE),0)</f>
        <v>0</v>
      </c>
      <c r="F5" s="49">
        <f>IFERROR(VLOOKUP(大企業!$C5,試験機器一覧!$B$2:$I$96,5,FALSE),0)</f>
        <v>0</v>
      </c>
      <c r="G5" s="52">
        <f t="shared" si="0"/>
        <v>0</v>
      </c>
      <c r="H5" s="49">
        <f t="shared" si="1"/>
        <v>0</v>
      </c>
      <c r="J5" s="51" t="str">
        <f t="shared" si="2"/>
        <v>〇</v>
      </c>
    </row>
    <row r="6" spans="1:10">
      <c r="A6">
        <v>4</v>
      </c>
      <c r="B6" s="2"/>
      <c r="C6" s="50"/>
      <c r="D6" s="48"/>
      <c r="E6" s="49">
        <f>IFERROR(VLOOKUP(大企業!$C6,試験機器一覧!$B$2:$I$96,4,FALSE),0)</f>
        <v>0</v>
      </c>
      <c r="F6" s="49">
        <f>IFERROR(VLOOKUP(大企業!$C6,試験機器一覧!$B$2:$I$96,5,FALSE),0)</f>
        <v>0</v>
      </c>
      <c r="G6" s="52">
        <f t="shared" si="0"/>
        <v>0</v>
      </c>
      <c r="H6" s="49">
        <f t="shared" si="1"/>
        <v>0</v>
      </c>
      <c r="J6" s="51" t="str">
        <f t="shared" si="2"/>
        <v>〇</v>
      </c>
    </row>
    <row r="7" spans="1:10">
      <c r="A7">
        <v>5</v>
      </c>
      <c r="B7" s="2"/>
      <c r="C7" s="50"/>
      <c r="D7" s="48"/>
      <c r="E7" s="49">
        <f>IFERROR(VLOOKUP(大企業!$C7,試験機器一覧!$B$2:$I$96,4,FALSE),0)</f>
        <v>0</v>
      </c>
      <c r="F7" s="49">
        <f>IFERROR(VLOOKUP(大企業!$C7,試験機器一覧!$B$2:$I$96,5,FALSE),0)</f>
        <v>0</v>
      </c>
      <c r="G7" s="52">
        <f t="shared" si="0"/>
        <v>0</v>
      </c>
      <c r="H7" s="49">
        <f t="shared" si="1"/>
        <v>0</v>
      </c>
      <c r="J7" s="51" t="str">
        <f t="shared" si="2"/>
        <v>〇</v>
      </c>
    </row>
    <row r="8" spans="1:10">
      <c r="A8">
        <v>6</v>
      </c>
      <c r="B8" s="2"/>
      <c r="C8" s="50"/>
      <c r="D8" s="48"/>
      <c r="E8" s="49">
        <f>IFERROR(VLOOKUP(大企業!$C8,試験機器一覧!$B$2:$I$96,4,FALSE),0)</f>
        <v>0</v>
      </c>
      <c r="F8" s="49">
        <f>IFERROR(VLOOKUP(大企業!$C8,試験機器一覧!$B$2:$I$96,5,FALSE),0)</f>
        <v>0</v>
      </c>
      <c r="G8" s="52">
        <f t="shared" si="0"/>
        <v>0</v>
      </c>
      <c r="H8" s="49">
        <f t="shared" si="1"/>
        <v>0</v>
      </c>
      <c r="J8" s="51" t="str">
        <f t="shared" si="2"/>
        <v>〇</v>
      </c>
    </row>
    <row r="9" spans="1:10">
      <c r="A9">
        <v>7</v>
      </c>
      <c r="B9" s="2"/>
      <c r="C9" s="50"/>
      <c r="D9" s="48"/>
      <c r="E9" s="49">
        <f>IFERROR(VLOOKUP(大企業!$C9,試験機器一覧!$B$2:$I$96,4,FALSE),0)</f>
        <v>0</v>
      </c>
      <c r="F9" s="49">
        <f>IFERROR(VLOOKUP(大企業!$C9,試験機器一覧!$B$2:$I$96,5,FALSE),0)</f>
        <v>0</v>
      </c>
      <c r="G9" s="52">
        <f t="shared" si="0"/>
        <v>0</v>
      </c>
      <c r="H9" s="49">
        <f t="shared" si="1"/>
        <v>0</v>
      </c>
      <c r="J9" s="51" t="str">
        <f t="shared" si="2"/>
        <v>〇</v>
      </c>
    </row>
    <row r="10" spans="1:10">
      <c r="A10">
        <v>8</v>
      </c>
      <c r="B10" s="2"/>
      <c r="C10" s="50"/>
      <c r="D10" s="48"/>
      <c r="E10" s="49">
        <f>IFERROR(VLOOKUP(大企業!$C10,試験機器一覧!$B$2:$I$96,4,FALSE),0)</f>
        <v>0</v>
      </c>
      <c r="F10" s="49">
        <f>IFERROR(VLOOKUP(大企業!$C10,試験機器一覧!$B$2:$I$96,5,FALSE),0)</f>
        <v>0</v>
      </c>
      <c r="G10" s="52">
        <f t="shared" si="0"/>
        <v>0</v>
      </c>
      <c r="H10" s="49">
        <f t="shared" si="1"/>
        <v>0</v>
      </c>
      <c r="J10" s="51" t="str">
        <f t="shared" si="2"/>
        <v>〇</v>
      </c>
    </row>
    <row r="11" spans="1:10">
      <c r="A11">
        <v>9</v>
      </c>
      <c r="B11" s="2"/>
      <c r="C11" s="50"/>
      <c r="D11" s="48"/>
      <c r="E11" s="49">
        <f>IFERROR(VLOOKUP(大企業!$C11,試験機器一覧!$B$2:$I$96,4,FALSE),0)</f>
        <v>0</v>
      </c>
      <c r="F11" s="49">
        <f>IFERROR(VLOOKUP(大企業!$C11,試験機器一覧!$B$2:$I$96,5,FALSE),0)</f>
        <v>0</v>
      </c>
      <c r="G11" s="52">
        <f t="shared" si="0"/>
        <v>0</v>
      </c>
      <c r="H11" s="49">
        <f t="shared" si="1"/>
        <v>0</v>
      </c>
      <c r="J11" s="51" t="str">
        <f t="shared" si="2"/>
        <v>〇</v>
      </c>
    </row>
    <row r="12" spans="1:10">
      <c r="A12">
        <v>10</v>
      </c>
      <c r="B12" s="2"/>
      <c r="C12" s="50"/>
      <c r="D12" s="48"/>
      <c r="E12" s="49">
        <f>IFERROR(VLOOKUP(大企業!$C12,試験機器一覧!$B$2:$I$96,4,FALSE),0)</f>
        <v>0</v>
      </c>
      <c r="F12" s="49">
        <f>IFERROR(VLOOKUP(大企業!$C12,試験機器一覧!$B$2:$I$96,5,FALSE),0)</f>
        <v>0</v>
      </c>
      <c r="G12" s="52">
        <f t="shared" si="0"/>
        <v>0</v>
      </c>
      <c r="H12" s="49">
        <f t="shared" si="1"/>
        <v>0</v>
      </c>
      <c r="J12" s="51" t="str">
        <f t="shared" si="2"/>
        <v>〇</v>
      </c>
    </row>
    <row r="13" spans="1:10">
      <c r="A13">
        <v>11</v>
      </c>
      <c r="B13" s="2"/>
      <c r="C13" s="50"/>
      <c r="D13" s="48"/>
      <c r="E13" s="49">
        <f>IFERROR(VLOOKUP(大企業!$C13,試験機器一覧!$B$2:$I$96,4,FALSE),0)</f>
        <v>0</v>
      </c>
      <c r="F13" s="49">
        <f>IFERROR(VLOOKUP(大企業!$C13,試験機器一覧!$B$2:$I$96,5,FALSE),0)</f>
        <v>0</v>
      </c>
      <c r="G13" s="52">
        <f t="shared" si="0"/>
        <v>0</v>
      </c>
      <c r="H13" s="49">
        <f t="shared" si="1"/>
        <v>0</v>
      </c>
      <c r="J13" s="51" t="str">
        <f t="shared" si="2"/>
        <v>〇</v>
      </c>
    </row>
    <row r="14" spans="1:10">
      <c r="A14">
        <v>12</v>
      </c>
      <c r="B14" s="2"/>
      <c r="C14" s="50"/>
      <c r="D14" s="48"/>
      <c r="E14" s="49">
        <f>IFERROR(VLOOKUP(大企業!$C14,試験機器一覧!$B$2:$I$96,4,FALSE),0)</f>
        <v>0</v>
      </c>
      <c r="F14" s="49">
        <f>IFERROR(VLOOKUP(大企業!$C14,試験機器一覧!$B$2:$I$96,5,FALSE),0)</f>
        <v>0</v>
      </c>
      <c r="G14" s="52">
        <f t="shared" si="0"/>
        <v>0</v>
      </c>
      <c r="H14" s="49">
        <f t="shared" si="1"/>
        <v>0</v>
      </c>
      <c r="J14" s="51" t="str">
        <f t="shared" si="2"/>
        <v>〇</v>
      </c>
    </row>
    <row r="15" spans="1:10">
      <c r="A15">
        <v>13</v>
      </c>
      <c r="B15" s="2"/>
      <c r="C15" s="50"/>
      <c r="D15" s="48"/>
      <c r="E15" s="49">
        <f>IFERROR(VLOOKUP(大企業!$C15,試験機器一覧!$B$2:$I$96,4,FALSE),0)</f>
        <v>0</v>
      </c>
      <c r="F15" s="49">
        <f>IFERROR(VLOOKUP(大企業!$C15,試験機器一覧!$B$2:$I$96,5,FALSE),0)</f>
        <v>0</v>
      </c>
      <c r="G15" s="52">
        <f t="shared" si="0"/>
        <v>0</v>
      </c>
      <c r="H15" s="49">
        <f t="shared" si="1"/>
        <v>0</v>
      </c>
      <c r="J15" s="51" t="str">
        <f t="shared" si="2"/>
        <v>〇</v>
      </c>
    </row>
    <row r="16" spans="1:10">
      <c r="A16">
        <v>14</v>
      </c>
      <c r="B16" s="2"/>
      <c r="C16" s="50"/>
      <c r="D16" s="48"/>
      <c r="E16" s="49">
        <f>IFERROR(VLOOKUP(大企業!$C16,試験機器一覧!$B$2:$I$96,4,FALSE),0)</f>
        <v>0</v>
      </c>
      <c r="F16" s="49">
        <f>IFERROR(VLOOKUP(大企業!$C16,試験機器一覧!$B$2:$I$96,5,FALSE),0)</f>
        <v>0</v>
      </c>
      <c r="G16" s="52">
        <f t="shared" si="0"/>
        <v>0</v>
      </c>
      <c r="H16" s="49">
        <f t="shared" si="1"/>
        <v>0</v>
      </c>
      <c r="J16" s="51" t="str">
        <f t="shared" si="2"/>
        <v>〇</v>
      </c>
    </row>
    <row r="17" spans="1:10">
      <c r="A17">
        <v>15</v>
      </c>
      <c r="B17" s="2"/>
      <c r="C17" s="50"/>
      <c r="D17" s="48"/>
      <c r="E17" s="49">
        <f>IFERROR(VLOOKUP(大企業!$C17,試験機器一覧!$B$2:$I$96,4,FALSE),0)</f>
        <v>0</v>
      </c>
      <c r="F17" s="49">
        <f>IFERROR(VLOOKUP(大企業!$C17,試験機器一覧!$B$2:$I$96,5,FALSE),0)</f>
        <v>0</v>
      </c>
      <c r="G17" s="52">
        <f t="shared" si="0"/>
        <v>0</v>
      </c>
      <c r="H17" s="49">
        <f t="shared" si="1"/>
        <v>0</v>
      </c>
      <c r="J17" s="51" t="str">
        <f t="shared" si="2"/>
        <v>〇</v>
      </c>
    </row>
    <row r="18" spans="1:10">
      <c r="A18">
        <v>16</v>
      </c>
      <c r="B18" s="2"/>
      <c r="C18" s="50"/>
      <c r="D18" s="48"/>
      <c r="E18" s="49">
        <f>IFERROR(VLOOKUP(大企業!$C18,試験機器一覧!$B$2:$I$96,4,FALSE),0)</f>
        <v>0</v>
      </c>
      <c r="F18" s="49">
        <f>IFERROR(VLOOKUP(大企業!$C18,試験機器一覧!$B$2:$I$96,5,FALSE),0)</f>
        <v>0</v>
      </c>
      <c r="G18" s="52">
        <f t="shared" si="0"/>
        <v>0</v>
      </c>
      <c r="H18" s="49">
        <f t="shared" si="1"/>
        <v>0</v>
      </c>
      <c r="J18" s="51" t="str">
        <f t="shared" si="2"/>
        <v>〇</v>
      </c>
    </row>
    <row r="19" spans="1:10">
      <c r="A19">
        <v>17</v>
      </c>
      <c r="B19" s="2"/>
      <c r="C19" s="50"/>
      <c r="D19" s="48"/>
      <c r="E19" s="49">
        <f>IFERROR(VLOOKUP(大企業!$C19,試験機器一覧!$B$2:$I$96,4,FALSE),0)</f>
        <v>0</v>
      </c>
      <c r="F19" s="49">
        <f>IFERROR(VLOOKUP(大企業!$C19,試験機器一覧!$B$2:$I$96,5,FALSE),0)</f>
        <v>0</v>
      </c>
      <c r="G19" s="52">
        <f t="shared" si="0"/>
        <v>0</v>
      </c>
      <c r="H19" s="49">
        <f t="shared" si="1"/>
        <v>0</v>
      </c>
      <c r="J19" s="51" t="str">
        <f t="shared" si="2"/>
        <v>〇</v>
      </c>
    </row>
    <row r="20" spans="1:10">
      <c r="A20">
        <v>18</v>
      </c>
      <c r="B20" s="2"/>
      <c r="C20" s="50"/>
      <c r="D20" s="48"/>
      <c r="E20" s="49">
        <f>IFERROR(VLOOKUP(大企業!$C20,試験機器一覧!$B$2:$I$96,4,FALSE),0)</f>
        <v>0</v>
      </c>
      <c r="F20" s="49">
        <f>IFERROR(VLOOKUP(大企業!$C20,試験機器一覧!$B$2:$I$96,5,FALSE),0)</f>
        <v>0</v>
      </c>
      <c r="G20" s="52">
        <f t="shared" si="0"/>
        <v>0</v>
      </c>
      <c r="H20" s="49">
        <f t="shared" si="1"/>
        <v>0</v>
      </c>
      <c r="J20" s="51" t="str">
        <f t="shared" si="2"/>
        <v>〇</v>
      </c>
    </row>
    <row r="21" spans="1:10">
      <c r="A21">
        <v>19</v>
      </c>
      <c r="B21" s="2"/>
      <c r="C21" s="50"/>
      <c r="D21" s="48"/>
      <c r="E21" s="49">
        <f>IFERROR(VLOOKUP(大企業!$C21,試験機器一覧!$B$2:$I$96,4,FALSE),0)</f>
        <v>0</v>
      </c>
      <c r="F21" s="49">
        <f>IFERROR(VLOOKUP(大企業!$C21,試験機器一覧!$B$2:$I$96,5,FALSE),0)</f>
        <v>0</v>
      </c>
      <c r="G21" s="52">
        <f t="shared" si="0"/>
        <v>0</v>
      </c>
      <c r="H21" s="49">
        <f t="shared" si="1"/>
        <v>0</v>
      </c>
      <c r="J21" s="51" t="str">
        <f t="shared" si="2"/>
        <v>〇</v>
      </c>
    </row>
    <row r="22" spans="1:10">
      <c r="A22">
        <v>20</v>
      </c>
      <c r="B22" s="2"/>
      <c r="C22" s="50"/>
      <c r="D22" s="48"/>
      <c r="E22" s="49">
        <f>IFERROR(VLOOKUP(大企業!$C22,試験機器一覧!$B$2:$I$96,4,FALSE),0)</f>
        <v>0</v>
      </c>
      <c r="F22" s="49">
        <f>IFERROR(VLOOKUP(大企業!$C22,試験機器一覧!$B$2:$I$96,5,FALSE),0)</f>
        <v>0</v>
      </c>
      <c r="G22" s="52">
        <f t="shared" si="0"/>
        <v>0</v>
      </c>
      <c r="H22" s="49">
        <f t="shared" si="1"/>
        <v>0</v>
      </c>
      <c r="J22" s="51" t="str">
        <f t="shared" si="2"/>
        <v>〇</v>
      </c>
    </row>
    <row r="23" spans="1:10">
      <c r="A23">
        <v>21</v>
      </c>
      <c r="B23" s="2"/>
      <c r="C23" s="50"/>
      <c r="D23" s="48"/>
      <c r="E23" s="49">
        <f>IFERROR(VLOOKUP(大企業!$C23,試験機器一覧!$B$2:$I$96,4,FALSE),0)</f>
        <v>0</v>
      </c>
      <c r="F23" s="49">
        <f>IFERROR(VLOOKUP(大企業!$C23,試験機器一覧!$B$2:$I$96,5,FALSE),0)</f>
        <v>0</v>
      </c>
      <c r="G23" s="52">
        <f t="shared" si="0"/>
        <v>0</v>
      </c>
      <c r="H23" s="49">
        <f t="shared" si="1"/>
        <v>0</v>
      </c>
      <c r="J23" s="51" t="str">
        <f t="shared" si="2"/>
        <v>〇</v>
      </c>
    </row>
    <row r="24" spans="1:10">
      <c r="A24">
        <v>22</v>
      </c>
      <c r="B24" s="2"/>
      <c r="C24" s="50"/>
      <c r="D24" s="48"/>
      <c r="E24" s="49">
        <f>IFERROR(VLOOKUP(大企業!$C24,試験機器一覧!$B$2:$I$96,4,FALSE),0)</f>
        <v>0</v>
      </c>
      <c r="F24" s="49">
        <f>IFERROR(VLOOKUP(大企業!$C24,試験機器一覧!$B$2:$I$96,5,FALSE),0)</f>
        <v>0</v>
      </c>
      <c r="G24" s="52">
        <f t="shared" si="0"/>
        <v>0</v>
      </c>
      <c r="H24" s="49">
        <f t="shared" si="1"/>
        <v>0</v>
      </c>
      <c r="J24" s="51" t="str">
        <f t="shared" si="2"/>
        <v>〇</v>
      </c>
    </row>
    <row r="25" spans="1:10">
      <c r="A25">
        <v>23</v>
      </c>
      <c r="B25" s="2"/>
      <c r="C25" s="50"/>
      <c r="D25" s="48"/>
      <c r="E25" s="49">
        <f>IFERROR(VLOOKUP(大企業!$C25,試験機器一覧!$B$2:$I$96,4,FALSE),0)</f>
        <v>0</v>
      </c>
      <c r="F25" s="49">
        <f>IFERROR(VLOOKUP(大企業!$C25,試験機器一覧!$B$2:$I$96,5,FALSE),0)</f>
        <v>0</v>
      </c>
      <c r="G25" s="52">
        <f t="shared" si="0"/>
        <v>0</v>
      </c>
      <c r="H25" s="49">
        <f t="shared" si="1"/>
        <v>0</v>
      </c>
      <c r="J25" s="51" t="str">
        <f t="shared" si="2"/>
        <v>〇</v>
      </c>
    </row>
    <row r="26" spans="1:10">
      <c r="A26">
        <v>24</v>
      </c>
      <c r="B26" s="2"/>
      <c r="C26" s="50"/>
      <c r="D26" s="48"/>
      <c r="E26" s="49">
        <f>IFERROR(VLOOKUP(大企業!$C26,試験機器一覧!$B$2:$I$96,4,FALSE),0)</f>
        <v>0</v>
      </c>
      <c r="F26" s="49">
        <f>IFERROR(VLOOKUP(大企業!$C26,試験機器一覧!$B$2:$I$96,5,FALSE),0)</f>
        <v>0</v>
      </c>
      <c r="G26" s="52">
        <f t="shared" si="0"/>
        <v>0</v>
      </c>
      <c r="H26" s="49">
        <f t="shared" si="1"/>
        <v>0</v>
      </c>
      <c r="J26" s="51" t="str">
        <f t="shared" si="2"/>
        <v>〇</v>
      </c>
    </row>
    <row r="27" spans="1:10">
      <c r="A27">
        <v>25</v>
      </c>
      <c r="B27" s="2"/>
      <c r="C27" s="50"/>
      <c r="D27" s="48"/>
      <c r="E27" s="49">
        <f>IFERROR(VLOOKUP(大企業!$C27,試験機器一覧!$B$2:$I$96,4,FALSE),0)</f>
        <v>0</v>
      </c>
      <c r="F27" s="49">
        <f>IFERROR(VLOOKUP(大企業!$C27,試験機器一覧!$B$2:$I$96,5,FALSE),0)</f>
        <v>0</v>
      </c>
      <c r="G27" s="52">
        <f t="shared" si="0"/>
        <v>0</v>
      </c>
      <c r="H27" s="49">
        <f t="shared" si="1"/>
        <v>0</v>
      </c>
      <c r="J27" s="51" t="str">
        <f t="shared" si="2"/>
        <v>〇</v>
      </c>
    </row>
    <row r="28" spans="1:10">
      <c r="A28">
        <v>26</v>
      </c>
      <c r="B28" s="2"/>
      <c r="C28" s="50"/>
      <c r="D28" s="48"/>
      <c r="E28" s="49">
        <f>IFERROR(VLOOKUP(大企業!$C28,試験機器一覧!$B$2:$I$96,4,FALSE),0)</f>
        <v>0</v>
      </c>
      <c r="F28" s="49">
        <f>IFERROR(VLOOKUP(大企業!$C28,試験機器一覧!$B$2:$I$96,5,FALSE),0)</f>
        <v>0</v>
      </c>
      <c r="G28" s="52">
        <f t="shared" si="0"/>
        <v>0</v>
      </c>
      <c r="H28" s="49">
        <f t="shared" si="1"/>
        <v>0</v>
      </c>
      <c r="J28" s="51" t="str">
        <f t="shared" si="2"/>
        <v>〇</v>
      </c>
    </row>
    <row r="29" spans="1:10">
      <c r="A29">
        <v>27</v>
      </c>
      <c r="B29" s="2"/>
      <c r="C29" s="50"/>
      <c r="D29" s="48"/>
      <c r="E29" s="49">
        <f>IFERROR(VLOOKUP(大企業!$C29,試験機器一覧!$B$2:$I$96,4,FALSE),0)</f>
        <v>0</v>
      </c>
      <c r="F29" s="49">
        <f>IFERROR(VLOOKUP(大企業!$C29,試験機器一覧!$B$2:$I$96,5,FALSE),0)</f>
        <v>0</v>
      </c>
      <c r="G29" s="52">
        <f t="shared" si="0"/>
        <v>0</v>
      </c>
      <c r="H29" s="49">
        <f t="shared" si="1"/>
        <v>0</v>
      </c>
      <c r="J29" s="51" t="str">
        <f t="shared" si="2"/>
        <v>〇</v>
      </c>
    </row>
    <row r="30" spans="1:10">
      <c r="A30">
        <v>28</v>
      </c>
      <c r="B30" s="2"/>
      <c r="C30" s="50"/>
      <c r="D30" s="48"/>
      <c r="E30" s="49">
        <f>IFERROR(VLOOKUP(大企業!$C30,試験機器一覧!$B$2:$I$96,4,FALSE),0)</f>
        <v>0</v>
      </c>
      <c r="F30" s="49">
        <f>IFERROR(VLOOKUP(大企業!$C30,試験機器一覧!$B$2:$I$96,5,FALSE),0)</f>
        <v>0</v>
      </c>
      <c r="G30" s="52">
        <f t="shared" si="0"/>
        <v>0</v>
      </c>
      <c r="H30" s="49">
        <f t="shared" si="1"/>
        <v>0</v>
      </c>
      <c r="J30" s="51" t="str">
        <f t="shared" si="2"/>
        <v>〇</v>
      </c>
    </row>
    <row r="31" spans="1:10">
      <c r="A31">
        <v>29</v>
      </c>
      <c r="B31" s="2"/>
      <c r="C31" s="50"/>
      <c r="D31" s="48"/>
      <c r="E31" s="49">
        <f>IFERROR(VLOOKUP(大企業!$C31,試験機器一覧!$B$2:$I$96,4,FALSE),0)</f>
        <v>0</v>
      </c>
      <c r="F31" s="49">
        <f>IFERROR(VLOOKUP(大企業!$C31,試験機器一覧!$B$2:$I$96,5,FALSE),0)</f>
        <v>0</v>
      </c>
      <c r="G31" s="52">
        <f t="shared" si="0"/>
        <v>0</v>
      </c>
      <c r="H31" s="49">
        <f t="shared" si="1"/>
        <v>0</v>
      </c>
      <c r="J31" s="51" t="str">
        <f t="shared" si="2"/>
        <v>〇</v>
      </c>
    </row>
    <row r="32" spans="1:10" ht="18.600000000000001" thickBot="1">
      <c r="A32">
        <v>30</v>
      </c>
      <c r="B32" s="2"/>
      <c r="C32" s="50"/>
      <c r="D32" s="48"/>
      <c r="E32" s="49">
        <f>IFERROR(VLOOKUP(大企業!$C32,試験機器一覧!$B$2:$I$96,4,FALSE),0)</f>
        <v>0</v>
      </c>
      <c r="F32" s="49">
        <f>IFERROR(VLOOKUP(大企業!$C32,試験機器一覧!$B$2:$I$96,5,FALSE),0)</f>
        <v>0</v>
      </c>
      <c r="G32" s="52">
        <f t="shared" si="0"/>
        <v>0</v>
      </c>
      <c r="H32" s="66">
        <f t="shared" si="1"/>
        <v>0</v>
      </c>
      <c r="J32" s="51" t="str">
        <f t="shared" si="2"/>
        <v>〇</v>
      </c>
    </row>
    <row r="33" spans="2:13" ht="18.600000000000001" thickBot="1">
      <c r="B33" s="65"/>
      <c r="C33" s="103" t="s">
        <v>497</v>
      </c>
      <c r="D33" s="103"/>
      <c r="E33" s="103"/>
      <c r="F33" s="103"/>
      <c r="G33" s="104"/>
      <c r="H33" s="67"/>
      <c r="J33" s="56" t="s">
        <v>492</v>
      </c>
    </row>
    <row r="34" spans="2:13" s="56" customFormat="1">
      <c r="B34" s="57"/>
      <c r="C34" s="58"/>
      <c r="D34" s="59"/>
      <c r="E34" s="59"/>
      <c r="F34" s="59"/>
      <c r="G34" s="59"/>
      <c r="H34" s="59"/>
    </row>
    <row r="35" spans="2:13">
      <c r="C35" s="63" t="s">
        <v>490</v>
      </c>
      <c r="D35" s="61">
        <f>SUM(H3:H33)</f>
        <v>0</v>
      </c>
      <c r="E35" s="60" t="s">
        <v>493</v>
      </c>
    </row>
    <row r="36" spans="2:13">
      <c r="C36" s="63" t="s">
        <v>495</v>
      </c>
      <c r="D36" s="62">
        <f>ROUNDDOWN((D35/2),-3)</f>
        <v>0</v>
      </c>
      <c r="E36" s="60" t="s">
        <v>493</v>
      </c>
      <c r="L36" s="64"/>
      <c r="M36" s="64"/>
    </row>
    <row r="37" spans="2:13">
      <c r="C37" s="63" t="s">
        <v>491</v>
      </c>
      <c r="D37" s="62">
        <f>IF(D36&gt;200000,200000,D36)</f>
        <v>0</v>
      </c>
      <c r="E37" s="60" t="s">
        <v>493</v>
      </c>
      <c r="F37" t="s">
        <v>496</v>
      </c>
    </row>
    <row r="40" spans="2:13">
      <c r="B40" t="s">
        <v>494</v>
      </c>
    </row>
  </sheetData>
  <mergeCells count="1">
    <mergeCell ref="C33:G33"/>
  </mergeCells>
  <phoneticPr fontId="1"/>
  <pageMargins left="0.25" right="0.25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リストから選択してください" xr:uid="{00000000-0002-0000-0300-000000000000}">
          <x14:formula1>
            <xm:f>試験機器一覧!$B$2:$B$96</xm:f>
          </x14:formula1>
          <xm:sqref>C3:C32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試験機器一覧</vt:lpstr>
      <vt:lpstr>写真</vt:lpstr>
      <vt:lpstr>中小企業</vt:lpstr>
      <vt:lpstr>大企業</vt:lpstr>
      <vt:lpstr>試験機器一覧!Print_Area</vt:lpstr>
      <vt:lpstr>写真!Print_Area</vt:lpstr>
      <vt:lpstr>大企業!Print_Area</vt:lpstr>
      <vt:lpstr>中小企業!Print_Area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15082</cp:lastModifiedBy>
  <dcterms:modified xsi:type="dcterms:W3CDTF">2025-12-10T02:09:43Z</dcterms:modified>
</cp:coreProperties>
</file>