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U:\都市建築課員\旧都市計画課員\土地規制\国土法\【提出】事後届出（23条）\様式・マニュアル\R8改定\"/>
    </mc:Choice>
  </mc:AlternateContent>
  <xr:revisionPtr revIDLastSave="0" documentId="13_ncr:1_{C923C082-DE26-4392-9A58-3EDA5B6394B5}" xr6:coauthVersionLast="45" xr6:coauthVersionMax="47" xr10:uidLastSave="{00000000-0000-0000-0000-000000000000}"/>
  <bookViews>
    <workbookView xWindow="20370" yWindow="-120" windowWidth="19440" windowHeight="1500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<sst xmlns="http://schemas.openxmlformats.org/spreadsheetml/2006/main" count="19917" uniqueCount="11189">
  <si>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</si>
  <si>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</si>
  <si>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</si>
  <si>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</si>
  <si>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</si>
  <si>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</si>
  <si>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</si>
  <si>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</si>
  <si>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</si>
  <si>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</si>
  <si>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</si>
  <si>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</si>
  <si>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</si>
  <si>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</si>
  <si>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</si>
  <si>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</si>
  <si>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</si>
  <si>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</si>
  <si>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</si>
  <si>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</si>
  <si>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</si>
  <si>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</si>
  <si>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</si>
  <si>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</si>
  <si>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</si>
  <si>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</si>
  <si>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</si>
  <si>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</si>
  <si>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</si>
  <si>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</si>
  <si>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</si>
  <si>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</si>
  <si>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</si>
  <si>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</si>
  <si>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</si>
  <si>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</si>
  <si>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</si>
  <si>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</si>
  <si>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</si>
  <si>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</si>
  <si>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</si>
  <si>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</si>
  <si>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</si>
  <si>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</si>
  <si>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</si>
  <si>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</si>
  <si>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</si>
  <si>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</si>
  <si>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</si>
  <si>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</si>
  <si>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</si>
  <si>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</si>
  <si>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</si>
  <si>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</si>
  <si>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</si>
  <si>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</si>
  <si>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</si>
  <si>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</si>
  <si>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</si>
  <si>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</si>
  <si>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</si>
  <si>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</si>
  <si>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</si>
  <si>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</si>
  <si>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</si>
  <si>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</si>
  <si>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</si>
  <si>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</si>
  <si>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</si>
  <si>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</si>
  <si>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</si>
  <si>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</si>
  <si>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</si>
  <si>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</si>
  <si>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</si>
  <si>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</si>
  <si>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</si>
  <si>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</si>
  <si>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</si>
  <si>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</si>
  <si>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</si>
  <si>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</si>
  <si>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</si>
  <si>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</si>
  <si>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</si>
  <si>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</si>
  <si>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</si>
  <si>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</si>
  <si>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</si>
  <si>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</si>
  <si>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</si>
  <si>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</si>
  <si>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</si>
  <si>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</si>
  <si>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</si>
  <si>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</si>
  <si>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</si>
  <si>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</si>
  <si>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</si>
  <si>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</si>
  <si>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</si>
  <si>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</si>
  <si>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</si>
  <si>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</si>
  <si>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</si>
  <si>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</si>
  <si>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</si>
  <si>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</si>
  <si>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</si>
  <si>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</si>
  <si>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</si>
  <si>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</si>
  <si>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</si>
  <si>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</si>
  <si>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</si>
  <si>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</si>
  <si>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</si>
  <si>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</si>
  <si>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</si>
  <si>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</si>
  <si>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</si>
  <si>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</si>
  <si>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</si>
  <si>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</si>
  <si>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</si>
  <si>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</si>
  <si>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</si>
  <si>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</si>
  <si>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</si>
  <si>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</si>
  <si>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</si>
  <si>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</si>
  <si>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</si>
  <si>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</si>
  <si>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</si>
  <si>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</si>
  <si>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</si>
  <si>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</si>
  <si>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</si>
  <si>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</si>
  <si>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</si>
  <si>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</si>
  <si>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</si>
  <si>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</si>
  <si>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</si>
  <si>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</si>
  <si>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</si>
  <si>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</si>
  <si>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</si>
  <si>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</si>
  <si>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</si>
  <si>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</si>
  <si>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</si>
  <si>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</si>
  <si>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</si>
  <si>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</si>
  <si>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</si>
  <si>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</si>
  <si>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</si>
  <si>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</si>
  <si>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</si>
  <si>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</si>
  <si>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</si>
  <si>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</si>
  <si>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</si>
  <si>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</si>
  <si>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</si>
  <si>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</si>
  <si>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</si>
  <si>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</si>
  <si>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</si>
  <si>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</si>
  <si>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</si>
  <si>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</si>
  <si>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</si>
  <si>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</si>
  <si>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</si>
  <si>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</si>
  <si>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</si>
  <si>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</si>
  <si>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</si>
  <si>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</si>
  <si>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</si>
  <si>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</si>
  <si>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</si>
  <si>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</si>
  <si>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</si>
  <si>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</si>
  <si>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</si>
  <si>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</si>
  <si>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</si>
  <si>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</si>
  <si>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</si>
  <si>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</si>
  <si>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</si>
  <si>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</si>
  <si>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</si>
  <si>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</si>
  <si>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</si>
  <si>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</si>
  <si>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</si>
  <si>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</si>
  <si>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</si>
  <si>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</si>
  <si>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</si>
  <si>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</si>
  <si>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</si>
  <si>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</si>
  <si>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</si>
  <si>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</si>
  <si>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</si>
  <si>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</si>
  <si>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</si>
  <si>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</si>
  <si>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</si>
  <si>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</si>
  <si>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</si>
  <si>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</si>
  <si>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</si>
  <si>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</si>
  <si>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</si>
  <si>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</si>
  <si>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</si>
  <si>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</si>
  <si>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</si>
  <si>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</si>
  <si>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</si>
  <si>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</si>
  <si>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</si>
  <si>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</si>
  <si>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</si>
  <si>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</si>
  <si>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</si>
  <si>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</si>
  <si>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</si>
  <si>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</si>
  <si>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</si>
  <si>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</si>
  <si>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</si>
  <si>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</si>
  <si>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</si>
  <si>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</si>
  <si>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</si>
  <si>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</si>
  <si>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</si>
  <si>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</si>
  <si>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</si>
  <si>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</si>
  <si>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</si>
  <si>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</si>
  <si>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</si>
  <si>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</si>
  <si>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</si>
  <si>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</si>
  <si>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</si>
  <si>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</si>
  <si>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</si>
  <si>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</si>
  <si>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</si>
  <si>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</si>
  <si>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</si>
  <si>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</si>
  <si>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</si>
  <si>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</si>
  <si>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</si>
  <si>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</si>
  <si>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</si>
  <si>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</si>
  <si>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</si>
  <si>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</si>
  <si>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</si>
  <si>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</si>
  <si>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</si>
  <si>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</si>
  <si>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</si>
  <si>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</si>
  <si>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</si>
  <si>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</si>
  <si>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</si>
  <si>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</si>
  <si>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</si>
  <si>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</si>
  <si>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</si>
  <si>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</si>
  <si>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</si>
  <si>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</si>
  <si>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</si>
  <si>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</si>
  <si>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</si>
  <si>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</si>
  <si>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</si>
  <si>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</si>
  <si>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</si>
  <si>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</si>
  <si>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</si>
  <si>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</si>
  <si>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</si>
  <si>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</si>
  <si>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</si>
  <si>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</si>
  <si>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</si>
  <si>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</si>
  <si>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</si>
  <si>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</si>
  <si>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</si>
  <si>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</si>
  <si>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</si>
  <si>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</si>
  <si>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</si>
  <si>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</si>
  <si>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</si>
  <si>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</si>
  <si>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</si>
  <si>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</si>
  <si>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</si>
  <si>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</si>
  <si>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</si>
  <si>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</si>
  <si>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</si>
  <si>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</si>
  <si>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</si>
  <si>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</si>
  <si>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</si>
  <si>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</si>
  <si>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</si>
  <si>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</si>
  <si>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</si>
  <si>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</si>
  <si>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</si>
  <si>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</si>
  <si>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</si>
  <si>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</si>
  <si>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</si>
  <si>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</si>
  <si>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</si>
  <si>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</si>
  <si>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</si>
  <si>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</si>
  <si>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</si>
  <si>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</si>
  <si>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</si>
  <si>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</si>
  <si>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</si>
  <si>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</si>
  <si>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</si>
  <si>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</si>
  <si>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</si>
  <si>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</si>
  <si>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</si>
  <si>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</si>
  <si>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</si>
  <si>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</si>
  <si>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</si>
  <si>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</si>
  <si>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</si>
  <si>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</si>
  <si>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</si>
  <si>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</si>
  <si>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</si>
  <si>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</si>
  <si>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</si>
  <si>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</si>
  <si>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</si>
  <si>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</si>
  <si>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</si>
  <si>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</si>
  <si>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</si>
  <si>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</si>
  <si>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</si>
  <si>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</si>
  <si>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</si>
  <si>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</si>
  <si>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</si>
  <si>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</si>
  <si>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</si>
  <si>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</si>
  <si>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</si>
  <si>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</si>
  <si>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</si>
  <si>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</si>
  <si>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</si>
  <si>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</si>
  <si>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</si>
  <si>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</si>
  <si>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</si>
  <si>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</si>
  <si>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</si>
  <si>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</si>
  <si>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</si>
  <si>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</si>
  <si>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</si>
  <si>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</si>
  <si>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</si>
  <si>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</si>
  <si>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</si>
  <si>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</si>
  <si>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</si>
  <si>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</si>
  <si>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</si>
  <si>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</si>
  <si>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</si>
  <si>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</si>
  <si>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</si>
  <si>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</si>
  <si>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</si>
  <si>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</si>
  <si>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</si>
  <si>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</si>
  <si>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</si>
  <si>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</si>
  <si>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</si>
  <si>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</si>
  <si>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</si>
  <si>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</si>
  <si>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</si>
  <si>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</si>
  <si>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</si>
  <si>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</si>
  <si>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</si>
  <si>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</si>
  <si>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</si>
  <si>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</si>
  <si>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</si>
  <si>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</si>
  <si>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</si>
  <si>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</si>
  <si>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</si>
  <si>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</si>
  <si>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</si>
  <si>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</si>
  <si>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</si>
  <si>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</si>
  <si>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</si>
  <si>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</si>
  <si>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</si>
  <si>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</si>
  <si>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</si>
  <si>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</si>
  <si>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</si>
  <si>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</si>
  <si>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</si>
  <si>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</si>
  <si>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</si>
  <si>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</si>
  <si>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</si>
  <si>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</si>
  <si>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</si>
  <si>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</si>
  <si>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</si>
  <si>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</si>
  <si>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</si>
  <si>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</si>
  <si>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</si>
  <si>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</si>
  <si>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</si>
  <si>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</si>
  <si>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</si>
  <si>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</si>
  <si>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</si>
  <si>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</si>
  <si>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</si>
  <si>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</si>
  <si>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</si>
  <si>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</si>
  <si>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</si>
  <si>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</si>
  <si>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</si>
  <si>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</si>
  <si>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</si>
  <si>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</si>
  <si>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</si>
  <si>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</si>
  <si>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</si>
  <si>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</si>
  <si>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</si>
  <si>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</si>
  <si>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</si>
  <si>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</si>
  <si>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</si>
  <si>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</si>
  <si>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</si>
  <si>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</si>
  <si>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</si>
  <si>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</si>
  <si>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</si>
  <si>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</si>
  <si>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</si>
  <si>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</si>
  <si>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</si>
  <si>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</si>
  <si>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</si>
  <si>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</si>
  <si>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</si>
  <si>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</si>
  <si>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</si>
  <si>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</si>
  <si>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</si>
  <si>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</si>
  <si>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</si>
  <si>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</si>
  <si>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</si>
  <si>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</si>
  <si>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</si>
  <si>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</si>
  <si>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</si>
  <si>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</si>
  <si>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</si>
  <si>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</si>
  <si>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</si>
  <si>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</si>
  <si>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</si>
  <si>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</si>
  <si>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</si>
  <si>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</si>
  <si>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</si>
  <si>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</si>
  <si>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</si>
  <si>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</si>
  <si>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</si>
  <si>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</si>
  <si>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</si>
  <si>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</si>
  <si>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</si>
  <si>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</si>
  <si>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</si>
  <si>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</si>
  <si>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</si>
  <si>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</si>
  <si>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</si>
  <si>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</si>
  <si>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</si>
  <si>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</si>
  <si>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</si>
  <si>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</si>
  <si>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</si>
  <si>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</si>
  <si>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</si>
  <si>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</si>
  <si>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</si>
  <si>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</si>
  <si>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</si>
  <si>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</si>
  <si>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</si>
  <si>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</si>
  <si>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</si>
  <si>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</si>
  <si>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</si>
  <si>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</si>
  <si>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</si>
  <si>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</si>
  <si>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</si>
  <si>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</si>
  <si>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</si>
  <si>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</si>
  <si>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</si>
  <si>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</si>
  <si>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</si>
  <si>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</si>
  <si>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</si>
  <si>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</si>
  <si>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</si>
  <si>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</si>
  <si>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</si>
  <si>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</si>
  <si>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</si>
  <si>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</si>
  <si>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</si>
  <si>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</si>
  <si>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</si>
  <si>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</si>
  <si>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</si>
  <si>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</si>
  <si>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</si>
  <si>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</si>
  <si>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</si>
  <si>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</si>
  <si>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</si>
  <si>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</si>
  <si>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</si>
  <si>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</si>
  <si>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</si>
  <si>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</si>
  <si>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</si>
  <si>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</si>
  <si>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</si>
  <si>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</si>
  <si>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</si>
  <si>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</si>
  <si>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</si>
  <si>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</si>
  <si>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</si>
  <si>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</si>
  <si>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</si>
  <si>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</si>
  <si>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</si>
  <si>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</si>
  <si>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</si>
  <si>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</si>
  <si>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</si>
  <si>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</si>
  <si>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</si>
  <si>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</si>
  <si>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</si>
  <si>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</si>
  <si>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</si>
  <si>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</si>
  <si>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</si>
  <si>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</si>
  <si>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</si>
  <si>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</si>
  <si>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</si>
  <si>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</si>
  <si>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</si>
  <si>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</si>
  <si>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</si>
  <si>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</si>
  <si>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</si>
  <si>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</si>
  <si>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</si>
  <si>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</si>
  <si>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</si>
  <si>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</si>
  <si>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</si>
  <si>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</si>
  <si>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</si>
  <si>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</si>
  <si>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</si>
  <si>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</si>
  <si>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</si>
  <si>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</si>
  <si>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</si>
  <si>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</si>
  <si>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</si>
  <si>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</si>
  <si>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</si>
  <si>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</si>
  <si>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</si>
  <si>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</si>
  <si>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</si>
  <si>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</si>
  <si>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</si>
  <si>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</si>
  <si>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</si>
  <si>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</si>
  <si>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</si>
  <si>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</si>
  <si>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</si>
  <si>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</si>
  <si>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</si>
  <si>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</si>
  <si>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</si>
  <si>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</si>
  <si>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</si>
  <si>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</si>
  <si>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</si>
  <si>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</si>
  <si>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</si>
  <si>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</si>
  <si>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</si>
  <si>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</si>
  <si>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</si>
  <si>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</si>
  <si>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</si>
  <si>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</si>
  <si>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</si>
  <si>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</si>
  <si>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</si>
  <si>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</si>
  <si>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</si>
  <si>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</si>
  <si>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</si>
  <si>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</si>
  <si>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</si>
  <si>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</si>
  <si>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</si>
  <si>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</si>
  <si>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</si>
  <si>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</si>
  <si>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</si>
  <si>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</si>
  <si>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</si>
  <si>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</si>
  <si>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</si>
  <si>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</si>
  <si>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</si>
  <si>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</si>
  <si>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</si>
  <si>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</si>
  <si>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</si>
  <si>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</si>
  <si>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</si>
  <si>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</si>
  <si>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</si>
  <si>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</si>
  <si>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</si>
  <si>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</si>
  <si>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</si>
  <si>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</si>
  <si>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</si>
  <si>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</si>
  <si>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</si>
  <si>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</si>
  <si>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</si>
  <si>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</si>
  <si>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</si>
  <si>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</si>
  <si>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</si>
  <si>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</si>
  <si>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</si>
  <si>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</si>
  <si>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</si>
  <si>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</si>
  <si>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</si>
  <si>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</si>
  <si>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</si>
  <si>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</si>
  <si>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</si>
  <si>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</si>
  <si>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</si>
  <si>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</si>
  <si>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</si>
  <si>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</si>
  <si>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</si>
  <si>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</si>
  <si>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</si>
  <si>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</si>
  <si>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</si>
  <si>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</si>
  <si>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</si>
  <si>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</si>
  <si>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</si>
  <si>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</si>
  <si>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</si>
  <si>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</si>
  <si>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</si>
  <si>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</si>
  <si>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</si>
  <si>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</si>
  <si>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</si>
  <si>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</si>
  <si>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</si>
  <si>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</si>
  <si>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</si>
  <si>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</si>
  <si>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</si>
  <si>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</si>
  <si>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</si>
  <si>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</si>
  <si>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</si>
  <si>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</si>
  <si>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</si>
  <si>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</si>
  <si>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</si>
  <si>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</si>
  <si>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</si>
  <si>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</si>
  <si>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</si>
  <si>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</si>
  <si>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</si>
  <si>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</si>
  <si>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</si>
  <si>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</si>
  <si>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</si>
  <si>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</si>
  <si>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</si>
  <si>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</si>
  <si>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</si>
  <si>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</si>
  <si>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</si>
  <si>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</si>
  <si>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</si>
  <si>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</si>
  <si>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</si>
  <si>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</si>
  <si>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</si>
  <si>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</si>
  <si>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</si>
  <si>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</si>
  <si>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</si>
  <si>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</si>
  <si>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</si>
  <si>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</si>
  <si>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</si>
  <si>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</si>
  <si>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</si>
  <si>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</si>
  <si>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</si>
  <si>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</si>
  <si>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</si>
  <si>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</si>
  <si>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</si>
  <si>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</si>
  <si>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</si>
  <si>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</si>
  <si>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</si>
  <si>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</si>
  <si>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</si>
  <si>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</si>
  <si>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</si>
  <si>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</si>
  <si>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</si>
  <si>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</si>
  <si>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</si>
  <si>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</si>
  <si>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</si>
  <si>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</si>
  <si>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</si>
  <si>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</si>
  <si>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</si>
  <si>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</si>
  <si>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</si>
  <si>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</si>
  <si>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</si>
  <si>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</si>
  <si>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</si>
  <si>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</si>
  <si>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</si>
  <si>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</si>
  <si>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</si>
  <si>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</si>
  <si>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</si>
  <si>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</si>
  <si>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</si>
  <si>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</si>
  <si>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</si>
  <si>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</si>
  <si>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</si>
  <si>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</si>
  <si>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</si>
  <si>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</si>
  <si>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</si>
  <si>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</si>
  <si>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</si>
  <si>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</si>
  <si>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</si>
  <si>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</si>
  <si>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</si>
  <si>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</si>
  <si>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</si>
  <si>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</si>
  <si>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</si>
  <si>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</si>
  <si>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</si>
  <si>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</si>
  <si>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</si>
  <si>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</si>
  <si>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</si>
  <si>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</si>
  <si>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</si>
  <si>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</si>
  <si>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</si>
  <si>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</si>
  <si>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</si>
  <si>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</si>
  <si>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</si>
  <si>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</si>
  <si>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</si>
  <si>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</si>
  <si>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</si>
  <si>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</si>
  <si>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</si>
  <si>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</si>
  <si>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</si>
  <si>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</si>
  <si>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</si>
  <si>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</si>
  <si>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</si>
  <si>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</si>
  <si>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</si>
  <si>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</si>
  <si>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</si>
  <si>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</si>
  <si>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</si>
  <si>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</si>
  <si>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</si>
  <si>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</si>
  <si>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</si>
  <si>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</si>
  <si>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</si>
  <si>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</si>
  <si>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</si>
  <si>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</si>
  <si>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</si>
  <si>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</si>
  <si>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</si>
  <si>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</si>
  <si>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</si>
  <si>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</si>
  <si>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</si>
  <si>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</si>
  <si>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</si>
  <si>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</si>
  <si>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</si>
  <si>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</si>
  <si>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</si>
  <si>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</si>
  <si>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</si>
  <si>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</si>
  <si>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</si>
  <si>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</si>
  <si>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</si>
  <si>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</si>
  <si>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</si>
  <si>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</si>
  <si>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</si>
  <si>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</si>
  <si>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</si>
  <si>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</si>
  <si>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</si>
  <si>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</si>
  <si>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</si>
  <si>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</si>
  <si>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</si>
  <si>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</si>
  <si>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</si>
  <si>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</si>
  <si>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</si>
  <si>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</si>
  <si>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</si>
  <si>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</si>
  <si>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</si>
  <si>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</si>
  <si>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</si>
  <si>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</si>
  <si>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</si>
  <si>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</si>
  <si>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</si>
  <si>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</si>
  <si>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</si>
  <si>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</si>
  <si>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</si>
  <si>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</si>
  <si>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</si>
  <si>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</si>
  <si>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</si>
  <si>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</si>
  <si>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</si>
  <si>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</si>
  <si>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</si>
  <si>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</si>
  <si>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</si>
  <si>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</si>
  <si>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</si>
  <si>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</si>
  <si>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</si>
  <si>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</si>
  <si>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</si>
  <si>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</si>
  <si>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</si>
  <si>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</si>
  <si>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</si>
  <si>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</si>
  <si>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</si>
  <si>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</si>
  <si>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</si>
  <si>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</si>
  <si>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</si>
  <si>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</si>
  <si>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</si>
  <si>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</si>
  <si>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</si>
  <si>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</si>
  <si>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</si>
  <si>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</si>
  <si>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</si>
  <si>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</si>
  <si>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</si>
  <si>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</si>
  <si>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</si>
  <si>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</si>
  <si>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</si>
  <si>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</si>
  <si>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</si>
  <si>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</si>
  <si>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</si>
  <si>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</si>
  <si>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</si>
  <si>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</si>
  <si>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</si>
  <si>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</si>
  <si>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</si>
  <si>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</si>
  <si>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</si>
  <si>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</si>
  <si>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</si>
  <si>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</si>
  <si>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</si>
  <si>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</si>
  <si>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</si>
  <si>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</si>
  <si>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</si>
  <si>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</si>
  <si>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</si>
  <si>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</si>
  <si>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</si>
  <si>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</si>
  <si>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</si>
  <si>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</si>
  <si>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</si>
  <si>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</si>
  <si>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</si>
  <si>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</si>
  <si>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</si>
  <si>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</si>
  <si>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</si>
  <si>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</si>
  <si>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</si>
  <si>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</si>
  <si>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</si>
  <si>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</si>
  <si>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</si>
  <si>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</si>
  <si>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</si>
  <si>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</si>
  <si>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</si>
  <si>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</si>
  <si>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</si>
  <si>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</si>
  <si>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</si>
  <si>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</si>
  <si>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</si>
  <si>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</si>
  <si>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</si>
  <si>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</si>
  <si>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</si>
  <si>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</si>
  <si>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</si>
  <si>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</si>
  <si>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</si>
  <si>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</si>
  <si>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</si>
  <si>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</si>
  <si>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</si>
  <si>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</si>
  <si>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</si>
  <si>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</si>
  <si>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</si>
  <si>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</si>
  <si>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</si>
  <si>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</si>
  <si>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</si>
  <si>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</si>
  <si>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</si>
  <si>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</si>
  <si>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</si>
  <si>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</si>
  <si>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</si>
  <si>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</si>
  <si>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</si>
  <si>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</si>
  <si>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</si>
  <si>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</si>
  <si>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</si>
  <si>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</si>
  <si>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</si>
  <si>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</si>
  <si>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</si>
  <si>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</si>
  <si>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</si>
  <si>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</si>
  <si>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</si>
  <si>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</si>
  <si>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</si>
  <si>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</si>
  <si>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</si>
  <si>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</si>
  <si>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</si>
  <si>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</si>
  <si>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</si>
  <si>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</si>
  <si>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</si>
  <si>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</si>
  <si>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</si>
  <si>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</si>
  <si>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</si>
  <si>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</si>
  <si>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</si>
  <si>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</si>
  <si>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</si>
  <si>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</si>
  <si>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</si>
  <si>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</si>
  <si>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</si>
  <si>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</si>
  <si>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</si>
  <si>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</si>
  <si>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</si>
  <si>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</si>
  <si>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</si>
  <si>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</si>
  <si>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</si>
  <si>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</si>
  <si>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</si>
  <si>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</si>
  <si>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</si>
  <si>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</si>
  <si>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</si>
  <si>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</si>
  <si>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</si>
  <si>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</si>
  <si>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</si>
  <si>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</si>
  <si>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</si>
  <si>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</si>
  <si>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</si>
  <si>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</si>
  <si>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</si>
  <si>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</si>
  <si>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</si>
  <si>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</si>
  <si>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</si>
  <si>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</si>
  <si>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</si>
  <si>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</si>
  <si>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</si>
  <si>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</si>
  <si>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</si>
  <si>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</si>
  <si>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</si>
  <si>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</si>
  <si>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</si>
  <si>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</si>
  <si>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</si>
  <si>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</si>
  <si>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</si>
  <si>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</si>
  <si>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</si>
  <si>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</si>
  <si>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</si>
  <si>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</si>
  <si>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</si>
  <si>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</si>
  <si>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</si>
  <si>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</si>
  <si>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</si>
  <si>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</si>
  <si>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</si>
  <si>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</si>
  <si>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</si>
  <si>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</si>
  <si>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</si>
  <si>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</si>
  <si>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</si>
  <si>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</si>
  <si>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</si>
  <si>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</si>
  <si>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</si>
  <si>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</si>
  <si>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</si>
  <si>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</si>
  <si>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</si>
  <si>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</si>
  <si>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</si>
  <si>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</si>
  <si>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</si>
  <si>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</si>
  <si>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</si>
  <si>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</si>
  <si>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</si>
  <si>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</si>
  <si>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</si>
  <si>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</si>
  <si>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</si>
  <si>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</si>
  <si>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</si>
  <si>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</si>
  <si>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</si>
  <si>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</si>
  <si>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</si>
  <si>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</si>
  <si>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</si>
  <si>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</si>
  <si>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</si>
  <si>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</si>
  <si>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</si>
  <si>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</si>
  <si>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</si>
  <si>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</si>
  <si>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</si>
  <si>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</si>
  <si>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</si>
  <si>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</si>
  <si>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</si>
  <si>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</si>
  <si>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</si>
  <si>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</si>
  <si>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</si>
  <si>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</si>
  <si>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</si>
  <si>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</si>
  <si>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</si>
  <si>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</si>
  <si>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</si>
  <si>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</si>
  <si>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</si>
  <si>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</si>
  <si>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</si>
  <si>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</si>
  <si>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</si>
  <si>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</si>
  <si>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</si>
  <si>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</si>
  <si>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</si>
  <si>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</si>
  <si>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</si>
  <si>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</si>
  <si>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</si>
  <si>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</si>
  <si>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</si>
  <si>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</si>
  <si>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</si>
  <si>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</si>
  <si>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</si>
  <si>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</si>
  <si>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</si>
  <si>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</si>
  <si>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</si>
  <si>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</si>
  <si>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</si>
  <si>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</si>
  <si>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</si>
  <si>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</si>
  <si>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</si>
  <si>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</si>
  <si>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</si>
  <si>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</si>
  <si>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</si>
  <si>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</si>
  <si>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</si>
  <si>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</si>
  <si>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</si>
  <si>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</si>
  <si>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</si>
  <si>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</si>
  <si>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</si>
  <si>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</si>
  <si>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</si>
  <si>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</si>
  <si>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</si>
  <si>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</si>
  <si>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</si>
  <si>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</si>
  <si>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</si>
  <si>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</si>
  <si>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</si>
  <si>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</si>
  <si>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</si>
  <si>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</si>
  <si>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</si>
  <si>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</si>
  <si>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</si>
  <si>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</si>
  <si>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</si>
  <si>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</si>
  <si>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</si>
  <si>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</si>
  <si>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</si>
  <si>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</si>
  <si>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</si>
  <si>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</si>
  <si>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</si>
  <si>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</si>
  <si>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</si>
  <si>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</si>
  <si>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</si>
  <si>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</si>
  <si>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</si>
  <si>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</si>
  <si>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</si>
  <si>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</si>
  <si>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</si>
  <si>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</si>
  <si>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</si>
  <si>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</si>
  <si>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</si>
  <si>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</si>
  <si>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</si>
  <si>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</si>
  <si>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</si>
  <si>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</si>
  <si>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</si>
  <si>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</si>
  <si>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</si>
  <si>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</si>
  <si>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</si>
  <si>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</si>
  <si>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</si>
  <si>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</si>
  <si>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</si>
  <si>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</si>
  <si>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</si>
  <si>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</si>
  <si>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</si>
  <si>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</si>
  <si>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</si>
  <si>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</si>
  <si>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</si>
  <si>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</si>
  <si>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</si>
  <si>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</si>
  <si>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</si>
  <si>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</si>
  <si>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</si>
  <si>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</si>
  <si>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</si>
  <si>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</si>
  <si>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</si>
  <si>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</si>
  <si>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</si>
  <si>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</si>
  <si>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</si>
  <si>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</si>
  <si>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</si>
  <si>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</si>
  <si>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</si>
  <si>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</si>
  <si>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</si>
  <si>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</si>
  <si>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</si>
  <si>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</si>
  <si>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</si>
  <si>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</si>
  <si>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</si>
  <si>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</si>
  <si>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</si>
  <si>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</si>
  <si>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</si>
  <si>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</si>
  <si>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</si>
  <si>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</si>
  <si>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</si>
  <si>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</si>
  <si>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</si>
  <si>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</si>
  <si>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</si>
  <si>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</si>
  <si>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</si>
  <si>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</si>
  <si>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</si>
  <si>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</si>
  <si>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</si>
  <si>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</si>
  <si>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</si>
  <si>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</si>
  <si>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</si>
  <si>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</si>
  <si>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</si>
  <si>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</si>
  <si>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</si>
  <si>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</si>
  <si>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</si>
  <si>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</si>
  <si>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</si>
  <si>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</si>
  <si>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</si>
  <si>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</si>
  <si>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</si>
  <si>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</si>
  <si>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</si>
  <si>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</si>
  <si>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</si>
  <si>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</si>
  <si>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</si>
  <si>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</si>
  <si>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</si>
  <si>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</si>
  <si>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</si>
  <si>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</si>
  <si>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</si>
  <si>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</si>
  <si>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</si>
  <si>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</si>
  <si>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</si>
  <si>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</si>
  <si>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</si>
  <si>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</si>
  <si>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</si>
  <si>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</si>
  <si>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</si>
  <si>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</si>
  <si>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</si>
  <si>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</si>
  <si>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</si>
  <si>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</si>
  <si>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</si>
  <si>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</si>
  <si>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</si>
  <si>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</si>
  <si>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</si>
  <si>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</si>
  <si>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</si>
  <si>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</si>
  <si>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</si>
  <si>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</si>
  <si>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</si>
  <si>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</si>
  <si>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</si>
  <si>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</si>
  <si>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</si>
  <si>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</si>
  <si>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</si>
  <si>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</si>
  <si>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</si>
  <si>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</si>
  <si>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</si>
  <si>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</si>
  <si>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</si>
  <si>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</si>
  <si>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</si>
  <si>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</si>
  <si>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</si>
  <si>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</si>
  <si>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</si>
  <si>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</si>
  <si>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</si>
  <si>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</si>
  <si>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</si>
  <si>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</si>
  <si>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</si>
  <si>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</si>
  <si>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</si>
  <si>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</si>
  <si>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</si>
  <si>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</si>
  <si>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</si>
  <si>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</si>
  <si>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</si>
  <si>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</si>
  <si>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</si>
  <si>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</si>
  <si>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</si>
  <si>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</si>
  <si>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</si>
  <si>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</si>
  <si>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</si>
  <si>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</si>
  <si>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</si>
  <si>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</si>
  <si>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</si>
  <si>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</si>
  <si>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</si>
  <si>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</si>
  <si>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</si>
  <si>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</si>
  <si>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</si>
  <si>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</si>
  <si>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</si>
  <si>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</si>
  <si>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</si>
  <si>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</si>
  <si>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</si>
  <si>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</si>
  <si>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</si>
  <si>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</si>
  <si>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</si>
  <si>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</si>
  <si>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</si>
  <si>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</si>
  <si>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</si>
  <si>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</si>
  <si>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</si>
  <si>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</si>
  <si>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</si>
  <si>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</si>
  <si>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</si>
  <si>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</si>
  <si>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</si>
  <si>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</si>
  <si>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</si>
  <si>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</si>
  <si>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</si>
  <si>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</si>
  <si>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</si>
  <si>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</si>
  <si>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</si>
  <si>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</si>
  <si>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</si>
  <si>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</si>
  <si>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</si>
  <si>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</si>
  <si>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</si>
  <si>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</si>
  <si>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</si>
  <si>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</si>
  <si>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</si>
  <si>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</si>
  <si>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</si>
  <si>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</si>
  <si>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</si>
  <si>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</si>
  <si>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</si>
  <si>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</si>
  <si>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</si>
  <si>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</si>
  <si>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</si>
  <si>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</si>
  <si>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</si>
  <si>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</si>
  <si>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</si>
  <si>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</si>
  <si>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</si>
  <si>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</si>
  <si>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</si>
  <si>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</si>
  <si>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</si>
  <si>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</si>
  <si>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</si>
  <si>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</si>
  <si>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</si>
  <si>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</si>
  <si>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</si>
  <si>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</si>
  <si>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</si>
  <si>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</si>
  <si>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</si>
  <si>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</si>
  <si>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</si>
  <si>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</si>
  <si>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</si>
  <si>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</si>
  <si>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</si>
  <si>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</si>
  <si>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</si>
  <si>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</si>
  <si>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</si>
  <si>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</si>
  <si>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</si>
  <si>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</si>
  <si>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</si>
  <si>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</si>
  <si>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</si>
  <si>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</si>
  <si>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</si>
  <si>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</si>
  <si>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</si>
  <si>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</si>
  <si>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</si>
  <si>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</si>
  <si>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</si>
  <si>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</si>
  <si>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</si>
  <si>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</si>
  <si>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</si>
  <si>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</si>
  <si>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</si>
  <si>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</si>
  <si>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</si>
  <si>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</si>
  <si>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</si>
  <si>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</si>
  <si>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</si>
  <si>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</si>
  <si>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</si>
  <si>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</si>
  <si>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</si>
  <si>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</si>
  <si>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</si>
  <si>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</si>
  <si>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</si>
  <si>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</si>
  <si>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</si>
  <si>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</si>
  <si>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</si>
  <si>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</si>
  <si>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</si>
  <si>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</si>
  <si>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</si>
  <si>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</si>
  <si>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</si>
  <si>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</si>
  <si>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</si>
  <si>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</si>
  <si>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</si>
  <si>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</si>
  <si>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</si>
  <si>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</si>
  <si>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</si>
  <si>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</si>
  <si>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</si>
  <si>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</si>
  <si>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</si>
  <si>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</si>
  <si>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</si>
  <si>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</si>
  <si>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</si>
  <si>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</si>
  <si>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</si>
  <si>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</si>
  <si>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</si>
  <si>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</si>
  <si>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</si>
  <si>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</si>
  <si>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</si>
  <si>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</si>
  <si>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</si>
  <si>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</si>
  <si>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</si>
  <si>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</si>
  <si>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</si>
  <si>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</si>
  <si>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</si>
  <si>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</si>
  <si>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</si>
  <si>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</si>
  <si>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</si>
  <si>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</si>
  <si>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</si>
  <si>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</si>
  <si>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</si>
  <si>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</si>
  <si>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</si>
  <si>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</si>
  <si>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</si>
  <si>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</si>
  <si>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</si>
  <si>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</si>
  <si>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</si>
  <si>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</si>
  <si>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</si>
  <si>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</si>
  <si>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</si>
  <si>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</si>
  <si>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</si>
  <si>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</si>
  <si>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</si>
  <si>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</si>
  <si>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</si>
  <si>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</si>
  <si>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</si>
  <si>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</si>
  <si>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</si>
  <si>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</si>
  <si>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</si>
  <si>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</si>
  <si>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</si>
  <si>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</si>
  <si>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</si>
  <si>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</si>
  <si>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</si>
  <si>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</si>
  <si>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</si>
  <si>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</si>
  <si>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</si>
  <si>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</si>
  <si>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</si>
  <si>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</si>
  <si>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</si>
  <si>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</si>
  <si>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</si>
  <si>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</si>
  <si>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</si>
  <si>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</si>
  <si>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</si>
  <si>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</si>
  <si>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</si>
  <si>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</si>
  <si>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</si>
  <si>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</si>
  <si>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</si>
  <si>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</si>
  <si>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</si>
  <si>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</si>
  <si>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</si>
  <si>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</si>
  <si>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</si>
  <si>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</si>
  <si>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</si>
  <si>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</si>
  <si>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</si>
  <si>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</si>
  <si>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</si>
  <si>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</si>
  <si>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</si>
  <si>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</si>
  <si>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</si>
  <si>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</si>
  <si>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</si>
  <si>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</si>
  <si>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</si>
  <si>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</si>
  <si>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</si>
  <si>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</si>
  <si>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</si>
  <si>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</si>
  <si>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</si>
  <si>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</si>
  <si>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</si>
  <si>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</si>
  <si>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</si>
  <si>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</si>
  <si>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</si>
  <si>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</si>
  <si>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</si>
  <si>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</si>
  <si>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</si>
  <si>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</si>
  <si>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</si>
  <si>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</si>
  <si>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</si>
  <si>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</si>
  <si>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</si>
  <si>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</si>
  <si>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</si>
  <si>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</si>
  <si>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</si>
  <si>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</si>
  <si>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</si>
  <si>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</si>
  <si>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</si>
  <si>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</si>
  <si>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</si>
  <si>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</si>
  <si>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</si>
  <si>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</si>
  <si>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</si>
  <si>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</si>
  <si>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</si>
  <si>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</si>
  <si>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</si>
  <si>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</si>
  <si>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</si>
  <si>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</si>
  <si>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</si>
  <si>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</si>
  <si>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</si>
  <si>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</si>
  <si>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</si>
  <si>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</si>
  <si>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</si>
  <si>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</si>
  <si>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</si>
  <si>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</si>
  <si>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</si>
  <si>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</si>
  <si>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</si>
  <si>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</si>
  <si>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</si>
  <si>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</si>
  <si>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</si>
  <si>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</si>
  <si>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</si>
  <si>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</si>
  <si>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</si>
  <si>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</si>
  <si>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</si>
  <si>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</si>
  <si>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</si>
  <si>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</si>
  <si>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</si>
  <si>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</si>
  <si>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</si>
  <si>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</si>
  <si>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</si>
  <si>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</si>
  <si>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</si>
  <si>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</si>
  <si>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</si>
  <si>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</si>
  <si>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</si>
  <si>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</si>
  <si>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</si>
  <si>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</si>
  <si>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</si>
  <si>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</si>
  <si>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</si>
  <si>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</si>
  <si>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</si>
  <si>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</si>
  <si>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</si>
  <si>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</si>
  <si>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</si>
  <si>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</si>
  <si>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</si>
  <si>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</si>
  <si>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</si>
  <si>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</si>
  <si>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</si>
  <si>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</si>
  <si>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</si>
  <si>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</si>
  <si>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</si>
  <si>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</si>
  <si>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</si>
  <si>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</si>
  <si>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</si>
  <si>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</si>
  <si>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</si>
  <si>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</si>
  <si>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</si>
  <si>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</si>
  <si>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</si>
  <si>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</si>
  <si>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</si>
  <si>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</si>
  <si>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</si>
  <si>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</si>
  <si>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</si>
  <si>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</si>
  <si>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</si>
  <si>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</si>
  <si>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</si>
  <si>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</si>
  <si>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</si>
  <si>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</si>
  <si>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</si>
  <si>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</si>
  <si>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</si>
  <si>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</si>
  <si>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</si>
  <si>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</si>
  <si>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</si>
  <si>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</si>
  <si>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</si>
  <si>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</si>
  <si>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</si>
  <si>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</si>
  <si>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</si>
  <si>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</si>
  <si>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</si>
  <si>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</si>
  <si>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</si>
  <si>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</si>
  <si>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</si>
  <si>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</si>
  <si>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</si>
  <si>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</si>
  <si>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</si>
  <si>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</si>
  <si>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</si>
  <si>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</si>
  <si>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</si>
  <si>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</si>
  <si>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</si>
  <si>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</si>
  <si>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</si>
  <si>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</si>
  <si>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</si>
  <si>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</si>
  <si>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</si>
  <si>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</si>
  <si>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</si>
  <si>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</si>
  <si>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</si>
  <si>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</si>
  <si>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</si>
  <si>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</si>
  <si>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</si>
  <si>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</si>
  <si>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</si>
  <si>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</si>
  <si>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</si>
  <si>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</si>
  <si>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</si>
  <si>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</si>
  <si>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</si>
  <si>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</si>
  <si>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</si>
  <si>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</si>
  <si>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</si>
  <si>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</si>
  <si>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</si>
  <si>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</si>
  <si>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</si>
  <si>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</si>
  <si>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</si>
  <si>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</si>
  <si>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</si>
  <si>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</si>
  <si>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</si>
  <si>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</si>
  <si>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</si>
  <si>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</si>
  <si>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</si>
  <si>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</si>
  <si>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</si>
  <si>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</si>
  <si>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</si>
  <si>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</si>
  <si>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</si>
  <si>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</si>
  <si>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</si>
  <si>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</si>
  <si>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</si>
  <si>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</si>
  <si>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</si>
  <si>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</si>
  <si>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</si>
  <si>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</si>
  <si>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</si>
  <si>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</si>
  <si>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</si>
  <si>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</si>
  <si>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</si>
  <si>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</si>
  <si>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</si>
  <si>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</si>
  <si>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</si>
  <si>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</si>
  <si>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</si>
  <si>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</si>
  <si>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</si>
  <si>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</si>
  <si>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</si>
  <si>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</si>
  <si>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</si>
  <si>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</si>
  <si>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</si>
  <si>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</si>
  <si>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</si>
  <si>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</si>
  <si>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</si>
  <si>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</si>
  <si>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</si>
  <si>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</si>
  <si>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</si>
  <si>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</si>
  <si>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</si>
  <si>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</si>
  <si>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</si>
  <si>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</si>
  <si>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</si>
  <si>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</si>
  <si>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</si>
  <si>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</si>
  <si>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</si>
  <si>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</si>
  <si>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</si>
  <si>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</si>
  <si>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</si>
  <si>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</si>
  <si>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</si>
  <si>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</si>
  <si>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</si>
  <si>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</si>
  <si>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</si>
  <si>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</si>
  <si>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</si>
  <si>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</si>
  <si>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</si>
  <si>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</si>
  <si>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</si>
  <si>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</si>
  <si>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</si>
  <si>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</si>
  <si>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</si>
  <si>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</si>
  <si>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</si>
  <si>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</si>
  <si>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</si>
  <si>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</si>
  <si>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</si>
  <si>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</si>
  <si>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</si>
  <si>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</si>
  <si>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</si>
  <si>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</si>
  <si>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</si>
  <si>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</si>
  <si>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</si>
  <si>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</si>
  <si>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</si>
  <si>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</si>
  <si>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</si>
  <si>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</si>
  <si>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</si>
  <si>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</si>
  <si>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</si>
  <si>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</si>
  <si>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</si>
  <si>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</si>
  <si>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</si>
  <si>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</si>
  <si>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</si>
  <si>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</si>
  <si>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</si>
  <si>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</si>
  <si>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</si>
  <si>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</si>
  <si>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</si>
  <si>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</si>
  <si>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</si>
  <si>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</si>
  <si>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</si>
  <si>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</si>
  <si>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</si>
  <si>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</si>
  <si>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</si>
  <si>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</si>
  <si>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</si>
  <si>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</si>
  <si>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</si>
  <si>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</si>
  <si>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</si>
  <si>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</si>
  <si>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</si>
  <si>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</si>
  <si>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</si>
  <si>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</si>
  <si>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</si>
  <si>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</si>
  <si>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</si>
  <si>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</si>
  <si>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</si>
  <si>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</si>
  <si>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</si>
  <si>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</si>
  <si>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</si>
  <si>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</si>
  <si>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</si>
  <si>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</si>
  <si>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</si>
  <si>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</si>
  <si>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</si>
  <si>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</si>
  <si>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</si>
  <si>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</si>
  <si>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</si>
  <si>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</si>
  <si>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</si>
  <si>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</si>
  <si>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</si>
  <si>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</si>
  <si>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</si>
  <si>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</si>
  <si>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</si>
  <si>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</si>
  <si>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</si>
  <si>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</si>
  <si>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</si>
  <si>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</si>
  <si>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</si>
  <si>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</si>
  <si>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</si>
  <si>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</si>
  <si>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</si>
  <si>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</si>
  <si>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</si>
  <si>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</si>
  <si>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</si>
  <si>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</si>
  <si>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</si>
  <si>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</si>
  <si>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</si>
  <si>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</si>
  <si>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</si>
  <si>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</si>
  <si>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</si>
  <si>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</si>
  <si>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</si>
  <si>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</si>
  <si>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</si>
  <si>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</si>
  <si>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</si>
  <si>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</si>
  <si>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</si>
  <si>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</si>
  <si>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</si>
  <si>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</si>
  <si>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</si>
  <si>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</si>
  <si>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</si>
  <si>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</si>
  <si>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</si>
  <si>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</si>
  <si>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</si>
  <si>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</si>
  <si>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</si>
  <si>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</si>
  <si>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</si>
  <si>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</si>
  <si>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</si>
  <si>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</si>
  <si>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</si>
  <si>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</si>
  <si>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</si>
  <si>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</si>
  <si>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</si>
  <si>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</si>
  <si>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</si>
  <si>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</si>
  <si>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</si>
  <si>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</si>
  <si>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</si>
  <si>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</si>
  <si>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</si>
  <si>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</si>
  <si>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</si>
  <si>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</si>
  <si>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</si>
  <si>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</si>
  <si>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</si>
  <si>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</si>
  <si>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</si>
  <si>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</si>
  <si>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</si>
  <si>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</si>
  <si>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</si>
  <si>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</si>
  <si>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</si>
  <si>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</si>
  <si>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</si>
  <si>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</si>
  <si>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</si>
  <si>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</si>
  <si>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</si>
  <si>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</si>
  <si>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</si>
  <si>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</si>
  <si>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</si>
  <si>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</si>
  <si>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</si>
  <si>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</si>
  <si>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</si>
  <si>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</si>
  <si>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</si>
  <si>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</si>
  <si>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</si>
  <si>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</si>
  <si>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</si>
  <si>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</si>
  <si>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</si>
  <si>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</si>
  <si>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</si>
  <si>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</si>
  <si>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</si>
  <si>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</si>
  <si>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</si>
  <si>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</si>
  <si>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</si>
  <si>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</si>
  <si>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</si>
  <si>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</si>
  <si>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</si>
  <si>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</si>
  <si>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</si>
  <si>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</si>
  <si>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</si>
  <si>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</si>
  <si>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</si>
  <si>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</si>
  <si>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</si>
  <si>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</si>
  <si>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</si>
  <si>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</si>
  <si>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</si>
  <si>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</si>
  <si>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</si>
  <si>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</si>
  <si>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</si>
  <si>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</si>
  <si>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</si>
  <si>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</si>
  <si>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</si>
  <si>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</si>
  <si>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</si>
  <si>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</si>
  <si>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</si>
  <si>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</si>
  <si>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</si>
  <si>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</si>
  <si>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</si>
  <si>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</si>
  <si>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</si>
  <si>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</si>
  <si>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</si>
  <si>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</si>
  <si>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</si>
  <si>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</si>
  <si>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</si>
  <si>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</si>
  <si>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</si>
  <si>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</si>
  <si>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</si>
  <si>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</si>
  <si>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</si>
  <si>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</si>
  <si>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</si>
  <si>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</si>
  <si>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</si>
  <si>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</si>
  <si>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</si>
  <si>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</si>
  <si>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</si>
  <si>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</si>
  <si>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</si>
  <si>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</si>
  <si>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</si>
  <si>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</si>
  <si>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</si>
  <si>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</si>
  <si>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</si>
  <si>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</si>
  <si>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</si>
  <si>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</si>
  <si>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</si>
  <si>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</si>
  <si>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</si>
  <si>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</si>
  <si>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</si>
  <si>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</si>
  <si>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</si>
  <si>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</si>
  <si>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</si>
  <si>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</si>
  <si>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</si>
  <si>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</si>
  <si>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</si>
  <si>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</si>
  <si>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</si>
  <si>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</si>
  <si>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</si>
  <si>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</si>
  <si>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</si>
  <si>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</si>
  <si>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</si>
  <si>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</si>
  <si>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</si>
  <si>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</si>
  <si>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</si>
  <si>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</si>
  <si>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</si>
  <si>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</si>
  <si>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</si>
  <si>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</si>
  <si>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</si>
  <si>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</si>
  <si>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</si>
  <si>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</si>
  <si>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</si>
  <si>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</si>
  <si>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</si>
  <si>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</si>
  <si>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</si>
  <si>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</si>
  <si>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</si>
  <si>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</si>
  <si>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</si>
  <si>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</si>
  <si>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</si>
  <si>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</si>
  <si>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</si>
  <si>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</si>
  <si>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</si>
  <si>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</si>
  <si>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</si>
  <si>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</si>
  <si>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</si>
  <si>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</si>
  <si>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</si>
  <si>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</si>
  <si>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</si>
  <si>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</si>
  <si>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</si>
  <si>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</si>
  <si>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</si>
  <si>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</si>
  <si>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</si>
  <si>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</si>
  <si>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</si>
  <si>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</si>
  <si>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</si>
  <si>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</si>
  <si>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</si>
  <si>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</si>
  <si>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</si>
  <si>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</si>
  <si>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</si>
  <si>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</si>
  <si>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</si>
  <si>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</si>
  <si>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</si>
  <si>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</si>
  <si>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</si>
  <si>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</si>
  <si>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</si>
  <si>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</si>
  <si>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</si>
  <si>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</si>
  <si>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</si>
  <si>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</si>
  <si>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</si>
  <si>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</si>
  <si>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</si>
  <si>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</si>
  <si>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</si>
  <si>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</si>
  <si>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</si>
  <si>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</si>
  <si>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</si>
  <si>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</si>
  <si>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</si>
  <si>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</si>
  <si>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</si>
  <si>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</si>
  <si>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</si>
  <si>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</si>
  <si>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</si>
  <si>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</si>
  <si>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</si>
  <si>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</si>
  <si>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</si>
  <si>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</si>
  <si>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</si>
  <si>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</si>
  <si>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</si>
  <si>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</si>
  <si>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</si>
  <si>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</si>
  <si>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</si>
  <si>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</si>
  <si>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</si>
  <si>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</si>
  <si>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</si>
  <si>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</si>
  <si>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</si>
  <si>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</si>
  <si>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</si>
  <si>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</si>
  <si>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</si>
  <si>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</si>
  <si>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</si>
  <si>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</si>
  <si>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</si>
  <si>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</si>
  <si>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</si>
  <si>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</si>
  <si>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</si>
  <si>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</si>
  <si>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</si>
  <si>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</si>
  <si>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</si>
  <si>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</si>
  <si>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</si>
  <si>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</si>
  <si>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</si>
  <si>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</si>
  <si>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</si>
  <si>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</si>
  <si>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</si>
  <si>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</si>
  <si>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</si>
  <si>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</si>
  <si>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</si>
  <si>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</si>
  <si>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</si>
  <si>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</si>
  <si>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</si>
  <si>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</si>
  <si>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</si>
  <si>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</si>
  <si>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</si>
  <si>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</si>
  <si>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</si>
  <si>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</si>
  <si>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</si>
  <si>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</si>
  <si>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</si>
  <si>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</si>
  <si>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</si>
  <si>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</si>
  <si>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</si>
  <si>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</si>
  <si>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</si>
  <si>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</si>
  <si>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</si>
  <si>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</si>
  <si>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</si>
  <si>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</si>
  <si>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</si>
  <si>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</si>
  <si>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</si>
  <si>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</si>
  <si>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</si>
  <si>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</si>
  <si>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</si>
  <si>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</si>
  <si>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</si>
  <si>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</si>
  <si>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</si>
  <si>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</si>
  <si>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</si>
  <si>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</si>
  <si>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</si>
  <si>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</si>
  <si>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</si>
  <si>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</si>
  <si>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</si>
  <si>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</si>
  <si>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</si>
  <si>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</si>
  <si>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</si>
  <si>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</si>
  <si>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</si>
  <si>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</si>
  <si>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</si>
  <si>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</si>
  <si>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</si>
  <si>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</si>
  <si>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</si>
  <si>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</si>
  <si>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</si>
  <si>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</si>
  <si>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</si>
  <si>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</si>
  <si>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</si>
  <si>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</si>
  <si>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</si>
  <si>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</si>
  <si>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</si>
  <si>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</si>
  <si>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</si>
  <si>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</si>
  <si>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</si>
  <si>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</si>
  <si>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</si>
  <si>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</si>
  <si>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</si>
  <si>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</si>
  <si>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</si>
  <si>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</si>
  <si>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</si>
  <si>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</si>
  <si>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</si>
  <si>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</si>
  <si>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</si>
  <si>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</si>
  <si>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</si>
  <si>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</si>
  <si>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</si>
  <si>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</si>
  <si>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</si>
  <si>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</si>
  <si>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</si>
  <si>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</si>
  <si>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</si>
  <si>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</si>
  <si>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</si>
  <si>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</si>
  <si>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</si>
  <si>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</si>
  <si>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</si>
  <si>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</si>
  <si>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</si>
  <si>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</si>
  <si>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</si>
  <si>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</si>
  <si>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</si>
  <si>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</si>
  <si>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</si>
  <si>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</si>
  <si>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</si>
  <si>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</si>
  <si>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</si>
  <si>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</si>
  <si>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</si>
  <si>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</si>
  <si>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</si>
  <si>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</si>
  <si>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</si>
  <si>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</si>
  <si>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</si>
  <si>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</si>
  <si>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</si>
  <si>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</si>
  <si>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</si>
  <si>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</si>
  <si>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</si>
  <si>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</si>
  <si>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</si>
  <si>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</si>
  <si>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</si>
  <si>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</si>
  <si>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</si>
  <si>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</si>
  <si>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</si>
  <si>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</si>
  <si>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</si>
  <si>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</si>
  <si>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</si>
  <si>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</si>
  <si>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</si>
  <si>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</si>
  <si>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</si>
  <si>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</si>
  <si>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</si>
  <si>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</si>
  <si>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</si>
  <si>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</si>
  <si>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</si>
  <si>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</si>
  <si>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</si>
  <si>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</si>
  <si>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</si>
  <si>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</si>
  <si>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</si>
  <si>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</si>
  <si>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</si>
  <si>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</si>
  <si>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</si>
  <si>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</si>
  <si>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</si>
  <si>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</si>
  <si>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</si>
  <si>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</si>
  <si>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</si>
  <si>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</si>
  <si>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</si>
  <si>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</si>
  <si>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</si>
  <si>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</si>
  <si>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</si>
  <si>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</si>
  <si>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</si>
  <si>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</si>
  <si>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</si>
  <si>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</si>
  <si>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</si>
  <si>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</si>
  <si>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</si>
  <si>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</si>
  <si>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</si>
  <si>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</si>
  <si>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</si>
  <si>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</si>
  <si>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</si>
  <si>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</si>
  <si>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</si>
  <si>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</si>
  <si>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</si>
  <si>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</si>
  <si>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</si>
  <si>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</si>
  <si>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</si>
  <si>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</si>
  <si>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</si>
  <si>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</si>
  <si>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</si>
  <si>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</si>
  <si>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</si>
  <si>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</si>
  <si>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</si>
  <si>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</si>
  <si>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</si>
  <si>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</si>
  <si>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</si>
  <si>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</si>
  <si>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</si>
  <si>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</si>
  <si>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</si>
  <si>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</si>
  <si>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</si>
  <si>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</si>
  <si>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</si>
  <si>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</si>
  <si>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</si>
  <si>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</si>
  <si>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</si>
  <si>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</si>
  <si>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</si>
  <si>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</si>
  <si>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</si>
  <si>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</si>
  <si>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</si>
  <si>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</si>
  <si>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</si>
  <si>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</si>
  <si>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</si>
  <si>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</si>
  <si>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</si>
  <si>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</si>
  <si>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</si>
  <si>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</si>
  <si>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</si>
  <si>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</si>
  <si>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</si>
  <si>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</si>
  <si>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</si>
  <si>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</si>
  <si>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</si>
  <si>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</si>
  <si>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</si>
  <si>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</si>
  <si>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</si>
  <si>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</si>
  <si>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</si>
  <si>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</si>
  <si>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</si>
  <si>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</si>
  <si>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</si>
  <si>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</si>
  <si>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</si>
  <si>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</si>
  <si>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</si>
  <si>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</si>
  <si>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</si>
  <si>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</si>
  <si>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</si>
  <si>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</si>
  <si>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</si>
  <si>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</si>
  <si>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</si>
  <si>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</si>
  <si>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</si>
  <si>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</si>
  <si>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</si>
  <si>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</si>
  <si>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</si>
  <si>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</si>
  <si>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</si>
  <si>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</si>
  <si>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</si>
  <si>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</si>
  <si>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</si>
  <si>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</si>
  <si>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</si>
  <si>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</si>
  <si>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</si>
  <si>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</si>
  <si>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</si>
  <si>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</si>
  <si>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</si>
  <si>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</si>
  <si>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</si>
  <si>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</si>
  <si>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</si>
  <si>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</si>
  <si>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</si>
  <si>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</si>
  <si>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</si>
  <si>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</si>
  <si>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</si>
  <si>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</si>
  <si>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</si>
  <si>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</si>
  <si>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</si>
  <si>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</si>
  <si>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</si>
  <si>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</si>
  <si>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</si>
  <si>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</si>
  <si>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</si>
  <si>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</si>
  <si>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</si>
  <si>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</si>
  <si>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</si>
  <si>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</si>
  <si>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</si>
  <si>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</si>
  <si>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</si>
  <si>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</si>
  <si>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</si>
  <si>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</si>
  <si>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</si>
  <si>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</si>
  <si>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</si>
  <si>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</si>
  <si>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</si>
  <si>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</si>
  <si>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</si>
  <si>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</si>
  <si>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</si>
  <si>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</si>
  <si>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</si>
  <si>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</si>
  <si>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</si>
  <si>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</si>
  <si>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</si>
  <si>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</si>
  <si>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</si>
  <si>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</si>
  <si>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</si>
  <si>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</si>
  <si>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</si>
  <si>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</si>
  <si>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</si>
  <si>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</si>
  <si>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</si>
  <si>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</si>
  <si>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</si>
  <si>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</si>
  <si>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</si>
  <si>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</si>
  <si>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</si>
  <si>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</si>
  <si>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</si>
  <si>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</si>
  <si>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</si>
  <si>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</si>
  <si>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</si>
  <si>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</si>
  <si>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</si>
  <si>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</si>
  <si>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</si>
  <si>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</si>
  <si>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</si>
  <si>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</si>
  <si>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</si>
  <si>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</si>
  <si>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</si>
  <si>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</si>
  <si>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</si>
  <si>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</si>
  <si>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</si>
  <si>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</si>
  <si>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</si>
  <si>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</si>
  <si>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</si>
  <si>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</si>
  <si>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</si>
  <si>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</si>
  <si>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</si>
  <si>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</si>
  <si>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</si>
  <si>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</si>
  <si>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</si>
  <si>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</si>
  <si>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</si>
  <si>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</si>
  <si>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</si>
  <si>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</si>
  <si>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</si>
  <si>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</si>
  <si>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</si>
  <si>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</si>
  <si>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</si>
  <si>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</si>
  <si>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</si>
  <si>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</si>
  <si>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</si>
  <si>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</si>
  <si>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</si>
  <si>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</si>
  <si>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</si>
  <si>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</si>
  <si>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</si>
  <si>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</si>
  <si>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</si>
  <si>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</si>
  <si>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</si>
  <si>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</si>
  <si>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</si>
  <si>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</si>
  <si>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</si>
  <si>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</si>
  <si>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</si>
  <si>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</si>
  <si>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</si>
  <si>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</si>
  <si>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</si>
  <si>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</si>
  <si>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</si>
  <si>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</si>
  <si>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</si>
  <si>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</si>
  <si>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</si>
  <si>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</si>
  <si>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</si>
  <si>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</si>
  <si>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</si>
  <si>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</si>
  <si>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</si>
  <si>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</si>
  <si>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</si>
  <si>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</si>
  <si>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</si>
  <si>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</si>
  <si>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</si>
  <si>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</si>
  <si>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</si>
  <si>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</si>
  <si>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</si>
  <si>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</si>
  <si>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</si>
  <si>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</si>
  <si>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</si>
  <si>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</si>
  <si>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</si>
  <si>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</si>
  <si>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</si>
  <si>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</si>
  <si>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</si>
  <si>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</si>
  <si>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</si>
  <si>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</si>
  <si>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</si>
  <si>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</si>
  <si>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</si>
  <si>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</si>
  <si>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</si>
  <si>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</si>
  <si>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</si>
  <si>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</si>
  <si>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</si>
  <si>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</si>
  <si>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</si>
  <si>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</si>
  <si>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</si>
  <si>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</si>
  <si>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</si>
  <si>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</si>
  <si>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</si>
  <si>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</si>
  <si>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</si>
  <si>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</si>
  <si>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</si>
  <si>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</si>
  <si>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</si>
  <si>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</si>
  <si>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</si>
  <si>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</si>
  <si>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</si>
  <si>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</si>
  <si>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</si>
  <si>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</si>
  <si>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</si>
  <si>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</si>
  <si>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</si>
  <si>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</si>
  <si>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</si>
  <si>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</si>
  <si>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</si>
  <si>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</si>
  <si>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</si>
  <si>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</si>
  <si>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</si>
  <si>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</si>
  <si>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</si>
  <si>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</si>
  <si>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</si>
  <si>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</si>
  <si>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</si>
  <si>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</si>
  <si>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</si>
  <si>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</si>
  <si>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</si>
  <si>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</si>
  <si>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</si>
  <si>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</si>
  <si>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</si>
  <si>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</si>
  <si>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</si>
  <si>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</si>
  <si>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</si>
  <si>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</si>
  <si>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</si>
  <si>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</si>
  <si>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</si>
  <si>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</si>
  <si>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</si>
  <si>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</si>
  <si>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</si>
  <si>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</si>
  <si>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</si>
  <si>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</si>
  <si>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</si>
  <si>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</si>
  <si>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</si>
  <si>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</si>
  <si>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</si>
  <si>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</si>
  <si>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</si>
  <si>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</si>
  <si>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</si>
  <si>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</si>
  <si>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</si>
  <si>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</si>
  <si>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</si>
  <si>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</si>
  <si>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</si>
  <si>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</si>
  <si>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</si>
  <si>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</si>
  <si>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</si>
  <si>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</si>
  <si>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</si>
  <si>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</si>
  <si>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</si>
  <si>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</si>
  <si>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</si>
  <si>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</si>
  <si>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</si>
  <si>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</si>
  <si>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</si>
  <si>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</si>
  <si>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</si>
  <si>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</si>
  <si>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</si>
  <si>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</si>
  <si>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</si>
  <si>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</si>
  <si>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</si>
  <si>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</si>
  <si>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</si>
  <si>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</si>
  <si>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</si>
  <si>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</si>
  <si>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</si>
  <si>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</si>
  <si>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</si>
  <si>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</si>
  <si>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</si>
  <si>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</si>
  <si>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</si>
  <si>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</si>
  <si>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</si>
  <si>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</si>
  <si>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</si>
  <si>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</si>
  <si>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</si>
  <si>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</si>
  <si>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</si>
  <si>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</si>
  <si>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</si>
  <si>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</si>
  <si>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</si>
  <si>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</si>
  <si>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</si>
  <si>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</si>
  <si>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</si>
  <si>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</si>
  <si>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</si>
  <si>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</si>
  <si>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</si>
  <si>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</si>
  <si>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</si>
  <si>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</si>
  <si>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</si>
  <si>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</si>
  <si>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</si>
  <si>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</si>
  <si>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</si>
  <si>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</si>
  <si>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</si>
  <si>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</si>
  <si>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</si>
  <si>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</si>
  <si>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</si>
  <si>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</si>
  <si>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</si>
  <si>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</si>
  <si>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</si>
  <si>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</si>
  <si>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</si>
  <si>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</si>
  <si>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</si>
  <si>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</si>
  <si>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</si>
  <si>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</si>
  <si>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</si>
  <si>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</si>
  <si>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</si>
  <si>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</si>
  <si>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</si>
  <si>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</si>
  <si>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</si>
  <si>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</si>
  <si>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</si>
  <si>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</si>
  <si>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</si>
  <si>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</si>
  <si>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</si>
  <si>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</si>
  <si>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</si>
  <si>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</si>
  <si>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</si>
  <si>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</si>
  <si>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</si>
  <si>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</si>
  <si>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</si>
  <si>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</si>
  <si>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</si>
  <si>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</si>
  <si>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</si>
  <si>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</si>
  <si>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</si>
  <si>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</si>
  <si>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</si>
  <si>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</si>
  <si>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</si>
  <si>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</si>
  <si>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</si>
  <si>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</si>
  <si>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</si>
  <si>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</si>
  <si>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</si>
  <si>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</si>
  <si>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</si>
  <si>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</si>
  <si>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</si>
  <si>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</si>
  <si>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</si>
  <si>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</si>
  <si>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</si>
  <si>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</si>
  <si>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</si>
  <si>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</si>
  <si>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</si>
  <si>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</si>
  <si>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</si>
  <si>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</si>
  <si>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</si>
  <si>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</si>
  <si>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</si>
  <si>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</si>
  <si>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</si>
  <si>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</si>
  <si>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</si>
  <si>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</si>
  <si>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</si>
  <si>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</si>
  <si>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</si>
  <si>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</si>
  <si>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</si>
  <si>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</si>
  <si>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</si>
  <si>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</si>
  <si>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</si>
  <si>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</si>
  <si>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</si>
  <si>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</si>
  <si>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</si>
  <si>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</si>
  <si>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</si>
  <si>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</si>
  <si>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</si>
  <si>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</si>
  <si>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</si>
  <si>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</si>
  <si>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</si>
  <si>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</si>
  <si>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</si>
  <si>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</si>
  <si>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</si>
  <si>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</si>
  <si>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</si>
  <si>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</si>
  <si>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</si>
  <si>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</si>
  <si>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</si>
  <si>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</si>
  <si>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</si>
  <si>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</si>
  <si>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</si>
  <si>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</si>
  <si>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</si>
  <si>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</si>
  <si>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</si>
  <si>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</si>
  <si>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</si>
  <si>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</si>
  <si>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</si>
  <si>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</si>
  <si>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</si>
  <si>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</si>
  <si>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</si>
  <si>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</si>
  <si>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</si>
  <si>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</si>
  <si>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</si>
  <si>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</si>
  <si>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</si>
  <si>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</si>
  <si>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</si>
  <si>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</si>
  <si>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</si>
  <si>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</si>
  <si>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</si>
  <si>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</si>
  <si>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</si>
  <si>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</si>
  <si>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</si>
  <si>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</si>
  <si>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</si>
  <si>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</si>
  <si>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</si>
  <si>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</si>
  <si>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</si>
  <si>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</si>
  <si>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</si>
  <si>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</si>
  <si>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</si>
  <si>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</si>
  <si>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</si>
  <si>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</si>
  <si>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</si>
  <si>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</si>
  <si>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</si>
  <si>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</si>
  <si>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</si>
  <si>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</si>
  <si>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</si>
  <si>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</si>
  <si>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</si>
  <si>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</si>
  <si>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</si>
  <si>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</si>
  <si>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</si>
  <si>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</si>
  <si>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</si>
  <si>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</si>
  <si>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</si>
  <si>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</si>
  <si>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</si>
  <si>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</si>
  <si>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</si>
  <si>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</si>
  <si>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</si>
  <si>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</si>
  <si>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</si>
  <si>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</si>
  <si>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</si>
  <si>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</si>
  <si>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</si>
  <si>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</si>
  <si>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</si>
  <si>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</si>
  <si>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</si>
  <si>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</si>
  <si>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</si>
  <si>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</si>
  <si>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</si>
  <si>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</si>
  <si>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</si>
  <si>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</si>
  <si>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</si>
  <si>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</si>
  <si>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</si>
  <si>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</si>
  <si>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</si>
  <si>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</si>
  <si>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</si>
  <si>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</si>
  <si>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</si>
  <si>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</si>
  <si>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</si>
  <si>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</si>
  <si>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</si>
  <si>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</si>
  <si>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</si>
  <si>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</si>
  <si>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</si>
  <si>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</si>
  <si>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</si>
  <si>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</si>
  <si>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</si>
  <si>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</si>
  <si>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</si>
  <si>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</si>
  <si>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</si>
  <si>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</si>
  <si>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</si>
  <si>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</si>
  <si>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</si>
  <si>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</si>
  <si>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</si>
  <si>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</si>
  <si>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</si>
  <si>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</si>
  <si>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</si>
  <si>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</si>
  <si>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</si>
  <si>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</si>
  <si>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</si>
  <si>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</si>
  <si>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</si>
  <si>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</si>
  <si>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</si>
  <si>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</si>
  <si>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</si>
  <si>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</si>
  <si>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</si>
  <si>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</si>
  <si>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</si>
  <si>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</si>
  <si>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</si>
  <si>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</si>
  <si>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</si>
  <si>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</si>
  <si>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</si>
  <si>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</si>
  <si>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</si>
  <si>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</si>
  <si>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</si>
  <si>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</si>
  <si>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</si>
  <si>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</si>
  <si>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</si>
  <si>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</si>
  <si>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</si>
  <si>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</si>
  <si>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</si>
  <si>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</si>
  <si>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</si>
  <si>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</si>
  <si>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</si>
  <si>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</si>
  <si>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</si>
  <si>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</si>
  <si>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</si>
  <si>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</si>
  <si>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</si>
  <si>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</si>
  <si>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</si>
  <si>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</si>
  <si>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</si>
  <si>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</si>
  <si>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</si>
  <si>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</si>
  <si>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</si>
  <si>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</si>
  <si>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</si>
  <si>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</si>
  <si>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</si>
  <si>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</si>
  <si>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</si>
  <si>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</si>
  <si>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</si>
  <si>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</si>
  <si>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</si>
  <si>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</si>
  <si>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</si>
  <si>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</si>
  <si>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</si>
  <si>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</si>
  <si>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</si>
  <si>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</si>
  <si>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</si>
  <si>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</si>
  <si>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</si>
  <si>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</si>
  <si>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</si>
  <si>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</si>
  <si>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</si>
  <si>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</si>
  <si>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</si>
  <si>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</si>
  <si>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</si>
  <si>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</si>
  <si>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</si>
  <si>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</si>
  <si>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</si>
  <si>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</si>
  <si>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</si>
  <si>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</si>
  <si>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</si>
  <si>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</si>
  <si>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</si>
  <si>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</si>
  <si>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</si>
  <si>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</si>
  <si>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</si>
  <si>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</si>
  <si>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</si>
  <si>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</si>
  <si>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</si>
  <si>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</si>
  <si>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</si>
  <si>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</si>
  <si>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</si>
  <si>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</si>
  <si>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</si>
  <si>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</si>
  <si>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</si>
  <si>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</si>
  <si>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</si>
  <si>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</si>
  <si>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</si>
  <si>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</si>
  <si>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</si>
  <si>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</si>
  <si>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</si>
  <si>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</si>
  <si>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</si>
  <si>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</si>
  <si>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</si>
  <si>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</si>
  <si>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</si>
  <si>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</si>
  <si>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</si>
  <si>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</si>
  <si>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</si>
  <si>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</si>
  <si>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</si>
  <si>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</si>
  <si>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</si>
  <si>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</si>
  <si>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</si>
  <si>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</si>
  <si>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</si>
  <si>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</si>
  <si>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</si>
  <si>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</si>
  <si>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</si>
  <si>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</si>
  <si>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</si>
  <si>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</si>
  <si>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</si>
  <si>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</si>
  <si>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</si>
  <si>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</si>
  <si>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</si>
  <si>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</si>
  <si>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</si>
  <si>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</si>
  <si>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</si>
  <si>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</si>
  <si>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</si>
  <si>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</si>
  <si>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</si>
  <si>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</si>
  <si>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</si>
  <si>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</si>
  <si>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</si>
  <si>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</si>
  <si>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</si>
  <si>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</si>
  <si>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</si>
  <si>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</si>
  <si>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</si>
  <si>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</si>
  <si>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</si>
  <si>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</si>
  <si>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</si>
  <si>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</si>
  <si>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</si>
  <si>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</si>
  <si>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</si>
  <si>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</si>
  <si>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</si>
  <si>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</si>
  <si>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</si>
  <si>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</si>
  <si>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</si>
  <si>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</si>
  <si>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</si>
  <si>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</si>
  <si>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</si>
  <si>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</si>
  <si>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</si>
  <si>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</si>
  <si>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</si>
  <si>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</si>
  <si>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</si>
  <si>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</si>
  <si>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</si>
  <si>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</si>
  <si>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</si>
  <si>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</si>
  <si>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</si>
  <si>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</si>
  <si>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</si>
  <si>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</si>
  <si>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</si>
  <si>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</si>
  <si>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</si>
  <si>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</si>
  <si>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</si>
  <si>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</si>
  <si>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</si>
  <si>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</si>
  <si>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</si>
  <si>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</si>
  <si>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</si>
  <si>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</si>
  <si>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</si>
  <si>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</si>
  <si>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</si>
  <si>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</si>
  <si>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</si>
  <si>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</si>
  <si>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</si>
  <si>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</si>
  <si>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</si>
  <si>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</si>
  <si>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</si>
  <si>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</si>
  <si>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</si>
  <si>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</si>
  <si>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</si>
  <si>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</si>
  <si>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</si>
  <si>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</si>
  <si>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</si>
  <si>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</si>
  <si>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</si>
  <si>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</si>
  <si>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</si>
  <si>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</si>
  <si>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</si>
  <si>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</si>
  <si>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</si>
  <si>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</si>
  <si>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</si>
  <si>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</si>
  <si>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</si>
  <si>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</si>
  <si>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</si>
  <si>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</si>
  <si>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</si>
  <si>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</si>
  <si>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</si>
  <si>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</si>
  <si>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</si>
  <si>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</si>
  <si>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</si>
  <si>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</si>
  <si>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</si>
  <si>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</si>
  <si>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</si>
  <si>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</si>
  <si>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</si>
  <si>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</si>
  <si>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</si>
  <si>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</si>
  <si>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</si>
  <si>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</si>
  <si>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</si>
  <si>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</si>
  <si>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</si>
  <si>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</si>
  <si>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</si>
  <si>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</si>
  <si>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</si>
  <si>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</si>
  <si>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</si>
  <si>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</si>
  <si>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</si>
  <si>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</si>
  <si>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</si>
  <si>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</si>
  <si>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</si>
  <si>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</si>
  <si>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</si>
  <si>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</si>
  <si>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</si>
  <si>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</si>
  <si>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</si>
  <si>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</si>
  <si>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</si>
  <si>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</si>
  <si>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</si>
  <si>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</si>
  <si>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</si>
  <si>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</si>
  <si>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</si>
  <si>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</si>
  <si>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</si>
  <si>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</si>
  <si>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</si>
  <si>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</si>
  <si>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</si>
  <si>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</si>
  <si>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</si>
  <si>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</si>
  <si>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</si>
  <si>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</si>
  <si>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</si>
  <si>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</si>
  <si>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</si>
  <si>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</si>
  <si>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</si>
  <si>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</si>
  <si>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</si>
  <si>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</si>
  <si>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</si>
  <si>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</si>
  <si>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</si>
  <si>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</si>
  <si>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</si>
  <si>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</si>
  <si>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</si>
  <si>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</si>
  <si>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</si>
  <si>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</si>
  <si>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</si>
  <si>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</si>
  <si>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</si>
  <si>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</si>
  <si>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</si>
  <si>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</si>
  <si>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</si>
  <si>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</si>
  <si>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</si>
  <si>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</si>
  <si>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</si>
  <si>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</si>
  <si>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</si>
  <si>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</si>
  <si>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</si>
  <si>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</si>
  <si>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</si>
  <si>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</si>
  <si>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</si>
  <si>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</si>
  <si>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</si>
  <si>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</si>
  <si>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</si>
  <si>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</si>
  <si>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</si>
  <si>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</si>
  <si>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</si>
  <si>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</si>
  <si>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</si>
  <si>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</si>
  <si>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</si>
  <si>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</si>
  <si>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</si>
  <si>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</si>
  <si>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</si>
  <si>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</si>
  <si>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</si>
  <si>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</si>
  <si>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</si>
  <si>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</si>
  <si>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</si>
  <si>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</si>
  <si>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</si>
  <si>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</si>
  <si>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</si>
  <si>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</si>
  <si>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</si>
  <si>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</si>
  <si>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</si>
  <si>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</si>
  <si>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</si>
  <si>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</si>
  <si>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</si>
  <si>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</si>
  <si>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</si>
  <si>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</si>
  <si>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</si>
  <si>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</si>
  <si>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</si>
  <si>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</si>
  <si>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</si>
  <si>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</si>
  <si>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</si>
  <si>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</si>
  <si>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</si>
  <si>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</si>
  <si>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</si>
  <si>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</si>
  <si>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</si>
  <si>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</si>
  <si>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</si>
  <si>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</si>
  <si>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</si>
  <si>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</si>
  <si>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</si>
  <si>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</si>
  <si>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</si>
  <si>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</si>
  <si>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</si>
  <si>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</si>
  <si>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</si>
  <si>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</si>
  <si>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</si>
  <si>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</si>
  <si>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</si>
  <si>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</si>
  <si>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</si>
  <si>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</si>
  <si>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</si>
  <si>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</si>
  <si>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</si>
  <si>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</si>
  <si>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</si>
  <si>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</si>
  <si>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</si>
  <si>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</si>
  <si>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</si>
  <si>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</si>
  <si>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</si>
  <si>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</si>
  <si>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</si>
  <si>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</si>
  <si>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</si>
  <si>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</si>
  <si>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</si>
  <si>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</si>
  <si>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</si>
  <si>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</si>
  <si>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</si>
  <si>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</si>
  <si>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</si>
  <si>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</si>
  <si>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</si>
  <si>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</si>
  <si>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</si>
  <si>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</si>
  <si>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</si>
  <si>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</si>
  <si>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</si>
  <si>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</si>
  <si>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</si>
  <si>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</si>
  <si>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</si>
  <si>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</si>
  <si>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</si>
  <si>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</si>
  <si>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</si>
  <si>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</si>
  <si>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</si>
  <si>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</si>
  <si>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</si>
  <si>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</si>
  <si>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</si>
  <si>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</si>
  <si>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</si>
  <si>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</si>
  <si>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</si>
  <si>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</si>
  <si>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</si>
  <si>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</si>
  <si>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</si>
  <si>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</si>
  <si>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</si>
  <si>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</si>
  <si>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</si>
  <si>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</si>
  <si>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</si>
  <si>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</si>
  <si>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</si>
  <si>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</si>
  <si>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</si>
  <si>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</si>
  <si>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</si>
  <si>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</si>
  <si>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</si>
  <si>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</si>
  <si>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</si>
  <si>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</si>
  <si>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</si>
  <si>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</si>
  <si>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</si>
  <si>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</si>
  <si>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</si>
  <si>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</si>
  <si>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</si>
  <si>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</si>
  <si>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</si>
  <si>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</si>
  <si>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</si>
  <si>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</si>
  <si>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</si>
  <si>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</si>
  <si>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</si>
  <si>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</si>
  <si>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</si>
  <si>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</si>
  <si>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</si>
  <si>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</si>
  <si>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</si>
  <si>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</si>
  <si>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</si>
  <si>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</si>
  <si>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</si>
  <si>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</si>
  <si>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</si>
  <si>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</si>
  <si>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</si>
  <si>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</si>
  <si>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</si>
  <si>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</si>
  <si>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</si>
  <si>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</si>
  <si>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</si>
  <si>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</si>
  <si>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</si>
  <si>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</si>
  <si>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</si>
  <si>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</si>
  <si>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</si>
  <si>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</si>
  <si>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</si>
  <si>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</si>
  <si>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</si>
  <si>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</si>
  <si>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</si>
  <si>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</si>
  <si>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</si>
  <si>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</si>
  <si>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</si>
  <si>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</si>
  <si>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</si>
  <si>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</si>
  <si>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</si>
  <si>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</si>
  <si>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</si>
  <si>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</si>
  <si>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</si>
  <si>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</si>
  <si>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</si>
  <si>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</si>
  <si>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</si>
  <si>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</si>
  <si>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</si>
  <si>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</si>
  <si>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</si>
  <si>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</si>
  <si>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</si>
  <si>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</si>
  <si>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</si>
  <si>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</si>
  <si>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</si>
  <si>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</si>
  <si>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</si>
  <si>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</si>
  <si>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</si>
  <si>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</si>
  <si>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</si>
  <si>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</si>
  <si>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</si>
  <si>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</si>
  <si>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</si>
  <si>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</si>
  <si>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</si>
  <si>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</si>
  <si>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</si>
  <si>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</si>
  <si>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</si>
  <si>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</si>
  <si>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</si>
  <si>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</si>
  <si>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</si>
  <si>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</si>
  <si>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</si>
  <si>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</si>
  <si>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</si>
  <si>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</si>
  <si>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</si>
  <si>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</si>
  <si>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</si>
  <si>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</si>
  <si>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</si>
  <si>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</si>
  <si>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</si>
  <si>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</si>
  <si>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</si>
  <si>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</si>
  <si>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</si>
  <si>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</si>
  <si>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</si>
  <si>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</si>
  <si>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</si>
  <si>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</si>
  <si>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</si>
  <si>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</si>
  <si>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</si>
  <si>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</si>
  <si>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</si>
  <si>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</si>
  <si>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</si>
  <si>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</si>
  <si>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</si>
  <si>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</si>
  <si>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</si>
  <si>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</si>
  <si>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</si>
  <si>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</si>
  <si>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</si>
  <si>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</si>
  <si>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</si>
  <si>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</si>
  <si>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</si>
  <si>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</si>
  <si>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</si>
  <si>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</si>
  <si>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</si>
  <si>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</si>
  <si>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</si>
  <si>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</si>
  <si>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</si>
  <si>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</si>
  <si>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</si>
  <si>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</si>
  <si>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</si>
  <si>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</si>
  <si>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</si>
  <si>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</si>
  <si>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</si>
  <si>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</si>
  <si>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</si>
  <si>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</si>
  <si>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</si>
  <si>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</si>
  <si>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</si>
  <si>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</si>
  <si>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</si>
  <si>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</si>
  <si>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</si>
  <si>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</si>
  <si>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</si>
  <si>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</si>
  <si>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</si>
  <si>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</si>
  <si>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</si>
  <si>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</si>
  <si>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</si>
  <si>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</si>
  <si>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</si>
  <si>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</si>
  <si>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</si>
  <si>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</si>
  <si>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</si>
  <si>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</si>
  <si>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</si>
  <si>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</si>
  <si>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</si>
  <si>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</si>
  <si>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</si>
  <si>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</si>
  <si>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</si>
  <si>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</si>
  <si>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</si>
  <si>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</si>
  <si>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</si>
  <si>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</si>
  <si>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</si>
  <si>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</si>
  <si>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</si>
  <si>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</si>
  <si>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</si>
  <si>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</si>
  <si>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</si>
  <si>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</si>
  <si>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</si>
  <si>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</si>
  <si>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</si>
  <si>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</si>
  <si>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</si>
  <si>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</si>
  <si>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</si>
  <si>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</si>
  <si>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</si>
  <si>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</si>
  <si>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</si>
  <si>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</si>
  <si>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</si>
  <si>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</si>
  <si>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</si>
  <si>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</si>
  <si>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</si>
  <si>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</si>
  <si>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</si>
  <si>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</si>
  <si>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</si>
  <si>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</si>
  <si>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</si>
  <si>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</si>
  <si>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</si>
  <si>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</si>
  <si>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</si>
  <si>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</si>
  <si>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</si>
  <si>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</si>
  <si>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</si>
  <si>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</si>
  <si>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</si>
  <si>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</si>
  <si>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</si>
  <si>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</si>
  <si>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</si>
  <si>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</si>
  <si>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</si>
  <si>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</si>
  <si>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</si>
  <si>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</si>
  <si>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</si>
  <si>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</si>
  <si>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</si>
  <si>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</si>
  <si>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</si>
  <si>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</si>
  <si>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</si>
  <si>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</si>
  <si>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</si>
  <si>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</si>
  <si>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</si>
  <si>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</si>
  <si>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</si>
  <si>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</si>
  <si>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</si>
  <si>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</si>
  <si>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</si>
  <si>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</si>
  <si>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</si>
  <si>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</si>
  <si>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</si>
  <si>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</si>
  <si>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</si>
  <si>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</si>
  <si>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</si>
  <si>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</si>
  <si>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</si>
  <si>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</si>
  <si>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</si>
  <si>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</si>
  <si>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</si>
  <si>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</si>
  <si>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</si>
  <si>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</si>
  <si>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</si>
  <si>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</si>
  <si>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</si>
  <si>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</si>
  <si>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</si>
  <si>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</si>
  <si>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</si>
  <si>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</si>
  <si>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</si>
  <si>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</si>
  <si>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</si>
  <si>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</si>
  <si>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</si>
  <si>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</si>
  <si>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</si>
  <si>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</si>
  <si>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</si>
  <si>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</si>
  <si>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</si>
  <si>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</si>
  <si>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</si>
  <si>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</si>
  <si>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</si>
  <si>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</si>
  <si>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</si>
  <si>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</si>
  <si>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</si>
  <si>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</si>
  <si>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</si>
  <si>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</si>
  <si>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</si>
  <si>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</si>
  <si>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</si>
  <si>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</si>
  <si>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</si>
  <si>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</si>
  <si>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</si>
  <si>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</si>
  <si>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</si>
  <si>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</si>
  <si>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</si>
  <si>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</si>
  <si>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</si>
  <si>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</si>
  <si>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</si>
  <si>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</si>
  <si>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</si>
  <si>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</si>
  <si>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</si>
  <si>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</si>
  <si>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</si>
  <si>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</si>
  <si>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</si>
  <si>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</si>
  <si>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</si>
  <si>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</si>
  <si>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</si>
  <si>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</si>
  <si>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</si>
  <si>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</si>
  <si>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</si>
  <si>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</si>
  <si>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</si>
  <si>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</si>
  <si>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</si>
  <si>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</si>
  <si>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</si>
  <si>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</si>
  <si>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</si>
  <si>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</si>
  <si>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</si>
  <si>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</si>
  <si>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</si>
  <si>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</si>
  <si>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</si>
  <si>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</si>
  <si>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</si>
  <si>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</si>
  <si>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</si>
  <si>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</si>
  <si>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</si>
  <si>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</si>
  <si>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</si>
  <si>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</si>
  <si>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</si>
  <si>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</si>
  <si>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</si>
  <si>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</si>
  <si>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</si>
  <si>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</si>
  <si>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</si>
  <si>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</si>
  <si>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</si>
  <si>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</si>
  <si>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</si>
  <si>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</si>
  <si>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</si>
  <si>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</si>
  <si>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</si>
  <si>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</si>
  <si>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</si>
  <si>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</si>
  <si>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</si>
  <si>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</si>
  <si>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</si>
  <si>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</si>
  <si>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</si>
  <si>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</si>
  <si>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</si>
  <si>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</si>
  <si>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</si>
  <si>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</si>
  <si>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</si>
  <si>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</si>
  <si>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</si>
  <si>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</si>
  <si>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</si>
  <si>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</si>
  <si>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</si>
  <si>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</si>
  <si>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</si>
  <si>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</si>
  <si>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</si>
  <si>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</si>
  <si>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</si>
  <si>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</si>
  <si>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</si>
  <si>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</si>
  <si>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</si>
  <si>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</si>
  <si>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</si>
  <si>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</si>
  <si>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</si>
  <si>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</si>
  <si>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</si>
  <si>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</si>
  <si>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</si>
  <si>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</si>
  <si>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</si>
  <si>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</si>
  <si>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</si>
  <si>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</si>
  <si>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</si>
  <si>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</si>
  <si>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</si>
  <si>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</si>
  <si>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</si>
  <si>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</si>
  <si>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</si>
  <si>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</si>
  <si>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</si>
  <si>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</si>
  <si>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</si>
  <si>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</si>
  <si>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</si>
  <si>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</si>
  <si>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</si>
  <si>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</si>
  <si>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</si>
  <si>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</si>
  <si>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</si>
  <si>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</si>
  <si>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</si>
  <si>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</si>
  <si>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</si>
  <si>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</si>
  <si>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</si>
  <si>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</si>
  <si>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</si>
  <si>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</si>
  <si>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</si>
  <si>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</si>
  <si>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</si>
  <si>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</si>
  <si>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</si>
  <si>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</si>
  <si>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</si>
  <si>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</si>
  <si>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</si>
  <si>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</si>
  <si>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</si>
  <si>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</si>
  <si>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</si>
  <si>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</si>
  <si>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</si>
  <si>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</si>
  <si>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</si>
  <si>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</si>
  <si>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</si>
  <si>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</si>
  <si>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</si>
  <si>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</si>
  <si>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</si>
  <si>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</si>
  <si>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</si>
  <si>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</si>
  <si>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</si>
  <si>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</si>
  <si>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</si>
  <si>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</si>
  <si>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</si>
  <si>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</si>
  <si>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</si>
  <si>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</si>
  <si>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</si>
  <si>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</si>
  <si>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</si>
  <si>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</si>
  <si>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</si>
  <si>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</si>
  <si>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</si>
  <si>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</si>
  <si>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</si>
  <si>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</si>
  <si>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</si>
  <si>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</si>
  <si>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</si>
  <si>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</si>
  <si>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</si>
  <si>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</si>
  <si>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</si>
  <si>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</si>
  <si>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</si>
  <si>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</si>
  <si>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</si>
  <si>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</si>
  <si>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</si>
  <si>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</si>
  <si>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</si>
  <si>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</si>
  <si>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</si>
  <si>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</si>
  <si>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</si>
  <si>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</si>
  <si>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</si>
  <si>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</si>
  <si>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</si>
  <si>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</si>
  <si>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</si>
  <si>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</si>
  <si>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</si>
  <si>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</si>
  <si>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</si>
  <si>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</si>
  <si>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</si>
  <si>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</si>
  <si>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</si>
  <si>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</si>
  <si>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</si>
  <si>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</si>
  <si>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</si>
  <si>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</si>
  <si>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</si>
  <si>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</si>
  <si>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</si>
  <si>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</si>
  <si>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</si>
  <si>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</si>
  <si>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</si>
  <si>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</si>
  <si>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</si>
  <si>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</si>
  <si>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</si>
  <si>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</si>
  <si>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</si>
  <si>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</si>
  <si>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</si>
  <si>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</si>
  <si>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</si>
  <si>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</si>
  <si>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</si>
  <si>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</si>
  <si>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</si>
  <si>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</si>
  <si>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</si>
  <si>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</si>
  <si>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</si>
  <si>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</si>
  <si>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</si>
  <si>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</si>
  <si>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</si>
  <si>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</si>
  <si>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</si>
  <si>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</si>
  <si>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</si>
  <si>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</si>
  <si>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</si>
  <si>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</si>
  <si>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</si>
  <si>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</si>
  <si>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</si>
  <si>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</si>
  <si>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</si>
  <si>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</si>
  <si>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</si>
  <si>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</si>
  <si>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</si>
  <si>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</si>
  <si>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</si>
  <si>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</si>
  <si>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</si>
  <si>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</si>
  <si>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</si>
  <si>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</si>
  <si>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</si>
  <si>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</si>
  <si>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</si>
  <si>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</si>
  <si>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</si>
  <si>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</si>
  <si>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</si>
  <si>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</si>
  <si>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</si>
  <si>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</si>
  <si>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</si>
  <si>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</si>
  <si>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</si>
  <si>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</si>
  <si>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</si>
  <si>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</si>
  <si>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</si>
  <si>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</si>
  <si>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</si>
  <si>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</si>
  <si>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</si>
  <si>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</si>
  <si>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</si>
  <si>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</si>
  <si>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</si>
  <si>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</si>
  <si>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</si>
  <si>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</si>
  <si>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</si>
  <si>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</si>
  <si>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</si>
  <si>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</si>
  <si>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</si>
  <si>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</si>
  <si>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</si>
  <si>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</si>
  <si>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</si>
  <si>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</si>
  <si>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</si>
  <si>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</si>
  <si>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</si>
  <si>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</si>
  <si>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</si>
  <si>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</si>
  <si>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</si>
  <si>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</si>
  <si>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</si>
  <si>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</si>
  <si>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</si>
  <si>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</si>
  <si>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</si>
  <si>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</si>
  <si>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</si>
  <si>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</si>
  <si>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</si>
  <si>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</si>
  <si>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</si>
  <si>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</si>
  <si>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</si>
  <si>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</si>
  <si>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</si>
  <si>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</si>
  <si>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</si>
  <si>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</si>
  <si>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</si>
  <si>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</si>
  <si>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</si>
  <si>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</si>
  <si>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</si>
  <si>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</si>
  <si>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</si>
  <si>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</si>
  <si>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</si>
  <si>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</si>
  <si>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</si>
  <si>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</si>
  <si>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</si>
  <si>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</si>
  <si>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</si>
  <si>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</si>
  <si>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</si>
  <si>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</si>
  <si>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</si>
  <si>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</si>
  <si>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</si>
  <si>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</si>
  <si>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</si>
  <si>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</si>
  <si>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</si>
  <si>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</si>
  <si>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</si>
  <si>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</si>
  <si>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</si>
  <si>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</si>
  <si>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</si>
  <si>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</si>
  <si>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</si>
  <si>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</si>
  <si>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</si>
  <si>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</si>
  <si>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</si>
  <si>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</si>
  <si>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</si>
  <si>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</si>
  <si>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</si>
  <si>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</si>
  <si>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</si>
  <si>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</si>
  <si>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</si>
  <si>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</si>
  <si>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</si>
  <si>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</si>
  <si>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</si>
  <si>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</si>
  <si>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</si>
  <si>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</si>
  <si>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</si>
  <si>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</si>
  <si>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</si>
  <si>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</si>
  <si>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</si>
  <si>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</si>
  <si>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</si>
  <si>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</si>
  <si>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</si>
  <si>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</si>
  <si>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</si>
  <si>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</si>
  <si>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</si>
  <si>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</si>
  <si>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</si>
  <si>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</si>
  <si>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</si>
  <si>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</si>
  <si>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</si>
  <si>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</si>
  <si>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</si>
  <si>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</si>
  <si>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</si>
  <si>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</si>
  <si>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</si>
  <si>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</si>
  <si>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</si>
  <si>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</si>
  <si>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</si>
  <si>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</si>
  <si>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</si>
  <si>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</si>
  <si>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</si>
  <si>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</si>
  <si>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</si>
  <si>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</si>
  <si>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</si>
  <si>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</si>
  <si>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</si>
  <si>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</si>
  <si>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</si>
  <si>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</si>
  <si>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</si>
  <si>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</si>
  <si>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</si>
  <si>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</si>
  <si>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</si>
  <si>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</si>
  <si>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</si>
  <si>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</si>
  <si>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</si>
  <si>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</si>
  <si>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</si>
  <si>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</si>
  <si>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</si>
  <si>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</si>
  <si>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</si>
  <si>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</si>
  <si>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</si>
  <si>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</si>
  <si>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</si>
  <si>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</si>
  <si>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</si>
  <si>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</si>
  <si>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</si>
  <si>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</si>
  <si>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</si>
  <si>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</si>
  <si>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</si>
  <si>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</si>
  <si>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</si>
  <si>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</si>
  <si>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</si>
  <si>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</si>
  <si>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</si>
  <si>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</si>
  <si>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</si>
  <si>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</si>
  <si>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</si>
  <si>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</si>
  <si>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</si>
  <si>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</si>
  <si>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</si>
  <si>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</si>
  <si>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</si>
  <si>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</si>
  <si>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</si>
  <si>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</si>
  <si>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</si>
  <si>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</si>
  <si>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</si>
  <si>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</si>
  <si>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</si>
  <si>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</si>
  <si>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</si>
  <si>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</si>
  <si>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</si>
  <si>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</si>
  <si>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</si>
  <si>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</si>
  <si>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</si>
  <si>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</si>
  <si>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</si>
  <si>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</si>
  <si>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</si>
  <si>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</si>
  <si>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</si>
  <si>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</si>
  <si>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</si>
  <si>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</si>
  <si>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</si>
  <si>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</si>
  <si>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</si>
  <si>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</si>
  <si>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</si>
  <si>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</si>
  <si>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</si>
  <si>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</si>
  <si>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</si>
  <si>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</si>
  <si>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</si>
  <si>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</si>
  <si>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</si>
  <si>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</si>
  <si>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</si>
  <si>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</si>
  <si>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</si>
  <si>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</si>
  <si>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</si>
  <si>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</si>
  <si>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</si>
  <si>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</si>
  <si>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</si>
  <si>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</si>
  <si>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</si>
  <si>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</si>
  <si>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</si>
  <si>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</si>
  <si>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</si>
  <si>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</si>
  <si>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</si>
  <si>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</si>
  <si>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</si>
  <si>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</si>
  <si>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</si>
  <si>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</si>
  <si>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</si>
  <si>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</si>
  <si>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</si>
  <si>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</si>
  <si>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</si>
  <si>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</si>
  <si>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</si>
  <si>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</si>
  <si>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</si>
  <si>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</si>
  <si>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</si>
  <si>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</si>
  <si>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</si>
  <si>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</si>
  <si>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</si>
  <si>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</si>
  <si>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</si>
  <si>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</si>
  <si>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</si>
  <si>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</si>
  <si>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</si>
  <si>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</si>
  <si>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</si>
  <si>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</si>
  <si>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</si>
  <si>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</si>
  <si>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</si>
  <si>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</si>
  <si>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</si>
  <si>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</si>
  <si>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</si>
  <si>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</si>
  <si>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</si>
  <si>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</si>
  <si>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</si>
  <si>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</si>
  <si>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</si>
  <si>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</si>
  <si>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</si>
  <si>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</si>
  <si>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</si>
  <si>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</si>
  <si>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</si>
  <si>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</si>
  <si>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</si>
  <si>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</si>
  <si>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</si>
  <si>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</si>
  <si>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</si>
  <si>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</si>
  <si>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</si>
  <si>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</si>
  <si>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</si>
  <si>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</si>
  <si>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</si>
  <si>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</si>
  <si>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</si>
  <si>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</si>
  <si>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</si>
  <si>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</si>
  <si>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</si>
  <si>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</si>
  <si>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</si>
  <si>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</si>
  <si>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</si>
  <si>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</si>
  <si>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</si>
  <si>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</si>
  <si>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</si>
  <si>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</si>
  <si>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</si>
  <si>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</si>
  <si>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</si>
  <si>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</si>
  <si>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</si>
  <si>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</si>
  <si>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</si>
  <si>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</si>
  <si>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</si>
  <si>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</si>
  <si>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</si>
  <si>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</si>
  <si>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</si>
  <si>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</si>
  <si>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</si>
  <si>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</si>
  <si>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</si>
  <si>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</si>
  <si>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</si>
  <si>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</si>
  <si>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</si>
  <si>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</si>
  <si>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</si>
  <si>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</si>
  <si>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</si>
  <si>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</si>
  <si>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</si>
  <si>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</si>
  <si>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</si>
  <si>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</si>
  <si>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</si>
  <si>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</si>
  <si>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</si>
  <si>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</si>
  <si>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</si>
  <si>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</si>
  <si>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</si>
  <si>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</si>
  <si>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</si>
  <si>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</si>
  <si>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</si>
  <si>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</si>
  <si>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</si>
  <si>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</si>
  <si>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</si>
  <si>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</si>
  <si>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</si>
  <si>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</si>
  <si>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</si>
  <si>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</si>
  <si>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</si>
  <si>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</si>
  <si>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</si>
  <si>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</si>
  <si>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</si>
  <si>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</si>
  <si>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</si>
  <si>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</si>
  <si>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</si>
  <si>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</si>
  <si>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</si>
  <si>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</si>
  <si>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</si>
  <si>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</si>
  <si>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</si>
  <si>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</si>
  <si>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</si>
  <si>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</si>
  <si>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</si>
  <si>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</si>
  <si>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</si>
  <si>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</si>
  <si>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</si>
  <si>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</si>
  <si>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</si>
  <si>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</si>
  <si>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</si>
  <si>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</si>
  <si>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</si>
  <si>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</si>
  <si>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</si>
  <si>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</si>
  <si>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</si>
  <si>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</si>
  <si>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</si>
  <si>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</si>
  <si>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</si>
  <si>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</si>
  <si>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</si>
  <si>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</si>
  <si>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</si>
  <si>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</si>
  <si>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</si>
  <si>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</si>
  <si>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</si>
  <si>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</si>
  <si>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</si>
  <si>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</si>
  <si>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</si>
  <si>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</si>
  <si>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</si>
  <si>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</si>
  <si>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</si>
  <si>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</si>
  <si>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</si>
  <si>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</si>
  <si>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</si>
  <si>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</si>
  <si>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</si>
  <si>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</si>
  <si>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</si>
  <si>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</si>
  <si>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</si>
  <si>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</si>
  <si>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</si>
  <si>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</si>
  <si>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</si>
  <si>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</si>
  <si>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</si>
  <si>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</si>
  <si>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</si>
  <si>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</si>
  <si>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</si>
  <si>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</si>
  <si>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</si>
  <si>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</si>
  <si>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</si>
  <si>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</si>
  <si>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</si>
  <si>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</si>
  <si>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</si>
  <si>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</si>
  <si>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</si>
  <si>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</si>
  <si>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</si>
  <si>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</si>
  <si>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</si>
  <si>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</si>
  <si>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</si>
  <si>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</si>
  <si>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</si>
  <si>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</si>
  <si>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</si>
  <si>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</si>
  <si>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</si>
  <si>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</si>
  <si>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</si>
  <si>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</si>
  <si>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</si>
  <si>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</si>
  <si>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</si>
  <si>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</si>
  <si>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</si>
  <si>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</si>
  <si>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</si>
  <si>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</si>
  <si>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</si>
  <si>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</si>
  <si>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</si>
  <si>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</si>
  <si>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</si>
  <si>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</si>
  <si>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</si>
  <si>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</si>
  <si>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</si>
  <si>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</si>
  <si>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</si>
  <si>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</si>
  <si>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</si>
  <si>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</si>
  <si>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</si>
  <si>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</si>
  <si>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</si>
  <si>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</si>
  <si>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</si>
  <si>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</si>
  <si>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</si>
  <si>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</si>
  <si>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</si>
  <si>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</si>
  <si>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</si>
  <si>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</si>
  <si>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</si>
  <si>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</si>
  <si>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</si>
  <si>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</si>
  <si>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</si>
  <si>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</si>
  <si>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</si>
  <si>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</si>
  <si>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</si>
  <si>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</si>
  <si>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</si>
  <si>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</si>
  <si>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</si>
  <si>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</si>
  <si>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</si>
  <si>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</si>
  <si>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</si>
  <si>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</si>
  <si>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</si>
  <si>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</si>
  <si>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</si>
  <si>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</si>
  <si>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</si>
  <si>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</si>
  <si>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</si>
  <si>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</si>
  <si>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</si>
  <si>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</si>
  <si>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</si>
  <si>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</si>
  <si>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</si>
  <si>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</si>
  <si>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</si>
  <si>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</si>
  <si>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</si>
  <si>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</si>
  <si>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</si>
  <si>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</si>
  <si>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</si>
  <si>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</si>
  <si>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</si>
  <si>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</si>
  <si>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</si>
  <si>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</si>
  <si>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</si>
  <si>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</si>
  <si>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</si>
  <si>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</si>
  <si>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</si>
  <si>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</si>
  <si>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</si>
  <si>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</si>
  <si>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</si>
  <si>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</si>
  <si>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</si>
  <si>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</si>
  <si>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</si>
  <si>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</si>
  <si>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</si>
  <si>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</si>
  <si>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</si>
  <si>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</si>
  <si>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</si>
  <si>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</si>
  <si>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</si>
  <si>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</si>
  <si>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</si>
  <si>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</si>
  <si>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</si>
  <si>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</si>
  <si>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</si>
  <si>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</si>
  <si>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</si>
  <si>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</si>
  <si>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</si>
  <si>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</si>
  <si>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</si>
  <si>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</si>
  <si>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</si>
  <si>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</si>
  <si>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</si>
  <si>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</si>
  <si>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</si>
  <si>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</si>
  <si>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</si>
  <si>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</si>
  <si>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</si>
  <si>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</si>
  <si>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</si>
  <si>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</si>
  <si>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</si>
  <si>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</si>
  <si>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</si>
  <si>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</si>
  <si>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</si>
  <si>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</si>
  <si>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</si>
  <si>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</si>
  <si>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</si>
  <si>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</si>
  <si>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</si>
  <si>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</si>
  <si>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</si>
  <si>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</si>
  <si>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</si>
  <si>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</si>
  <si>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</si>
  <si>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</si>
  <si>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</si>
  <si>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</si>
  <si>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</si>
  <si>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</si>
  <si>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</si>
  <si>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</si>
  <si>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</si>
  <si>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</si>
  <si>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</si>
  <si>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</si>
  <si>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</si>
  <si>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</si>
  <si>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</si>
  <si>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</si>
  <si>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</si>
  <si>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</si>
  <si>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</si>
  <si>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</si>
  <si>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</si>
  <si>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</si>
  <si>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</si>
  <si>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</si>
  <si>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</si>
  <si>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</si>
  <si>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</si>
  <si>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</si>
  <si>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</si>
  <si>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</si>
  <si>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</si>
  <si>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</si>
  <si>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</si>
  <si>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</si>
  <si>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</si>
  <si>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</si>
  <si>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</si>
  <si>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</si>
  <si>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</si>
  <si>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</si>
  <si>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</si>
  <si>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</si>
  <si>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</si>
  <si>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</si>
  <si>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</si>
  <si>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</si>
  <si>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</si>
  <si>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</si>
  <si>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</si>
  <si>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</si>
  <si>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</si>
  <si>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</si>
  <si>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</si>
  <si>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</si>
  <si>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</si>
  <si>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</si>
  <si>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</si>
  <si>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</si>
  <si>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</si>
  <si>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</si>
  <si>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</si>
  <si>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</si>
  <si>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</si>
  <si>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</si>
  <si>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</si>
  <si>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</si>
  <si>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</si>
  <si>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</si>
  <si>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</si>
  <si>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</si>
  <si>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</si>
  <si>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</si>
  <si>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</si>
  <si>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</si>
  <si>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</si>
  <si>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</si>
  <si>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</si>
  <si>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</si>
  <si>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</si>
  <si>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</si>
  <si>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</si>
  <si>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</si>
  <si>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</si>
  <si>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</si>
  <si>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</si>
  <si>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</si>
  <si>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</si>
  <si>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</si>
  <si>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</si>
  <si>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</si>
  <si>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</si>
  <si>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</si>
  <si>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</si>
  <si>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</si>
  <si>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</si>
  <si>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</si>
  <si>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</si>
  <si>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</si>
  <si>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</si>
  <si>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</si>
  <si>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</si>
  <si>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</si>
  <si>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</si>
  <si>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</si>
  <si>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</si>
  <si>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</si>
  <si>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</si>
  <si>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</si>
  <si>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</si>
  <si>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</si>
  <si>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</si>
  <si>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</si>
  <si>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</si>
  <si>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</si>
  <si>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</si>
  <si>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</si>
  <si>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</si>
  <si>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</si>
  <si>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</si>
  <si>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</si>
  <si>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</si>
  <si>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</si>
  <si>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</si>
  <si>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</si>
  <si>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</si>
  <si>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</si>
  <si>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</si>
  <si>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</si>
  <si>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</si>
  <si>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</si>
  <si>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</si>
  <si>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</si>
  <si>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</si>
  <si>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</si>
  <si>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</si>
  <si>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</si>
  <si>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</si>
  <si>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</si>
  <si>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</si>
  <si>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</si>
  <si>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</si>
  <si>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</si>
  <si>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</si>
  <si>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</si>
  <si>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</si>
  <si>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</si>
  <si>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</si>
  <si>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</si>
  <si>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</si>
  <si>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</si>
  <si>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</si>
  <si>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</si>
  <si>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</si>
  <si>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</si>
  <si>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</si>
  <si>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</si>
  <si>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</si>
  <si>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</si>
  <si>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</si>
  <si>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</si>
  <si>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</si>
  <si>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</si>
  <si>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</si>
  <si>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</si>
  <si>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</si>
  <si>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</si>
  <si>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</si>
  <si>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</si>
  <si>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</si>
  <si>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</si>
  <si>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</si>
  <si>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</si>
  <si>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</si>
  <si>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</si>
  <si>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</si>
  <si>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</si>
  <si>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</si>
  <si>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</si>
  <si>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</si>
  <si>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</si>
  <si>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</si>
  <si>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</si>
  <si>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</si>
  <si>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</si>
  <si>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</si>
  <si>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</si>
  <si>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</si>
  <si>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</si>
  <si>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</si>
  <si>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</si>
  <si>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</si>
  <si>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</si>
  <si>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</si>
  <si>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</si>
  <si>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</si>
  <si>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</si>
  <si>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</si>
  <si>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</si>
  <si>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</si>
  <si>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</si>
  <si>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</si>
  <si>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</si>
  <si>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</si>
  <si>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</si>
  <si>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</si>
  <si>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</si>
  <si>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</si>
  <si>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</si>
  <si>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</si>
  <si>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</si>
  <si>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</si>
  <si>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</si>
  <si>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</si>
  <si>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</si>
  <si>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</si>
  <si>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</si>
  <si>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</si>
  <si>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</si>
  <si>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</si>
  <si>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</si>
  <si>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</si>
  <si>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</si>
  <si>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</si>
  <si>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</si>
  <si>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</si>
  <si>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</si>
  <si>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</si>
  <si>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</si>
  <si>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</si>
  <si>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</si>
  <si>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</si>
  <si>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</si>
  <si>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</si>
  <si>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</si>
  <si>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</si>
  <si>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</si>
  <si>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</si>
  <si>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</si>
  <si>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</si>
  <si>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</si>
  <si>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</si>
  <si>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</si>
  <si>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</si>
  <si>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</si>
  <si>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</si>
  <si>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</si>
  <si>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</si>
  <si>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</si>
  <si>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</si>
  <si>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</si>
  <si>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</si>
  <si>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</si>
  <si>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</si>
  <si>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</si>
  <si>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</si>
  <si>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</si>
  <si>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</si>
  <si>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</si>
  <si>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</si>
  <si>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</si>
  <si>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</si>
  <si>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</si>
  <si>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</si>
  <si>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</si>
  <si>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</si>
  <si>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</si>
  <si>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</si>
  <si>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</si>
  <si>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</si>
  <si>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</si>
  <si>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</si>
  <si>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</si>
  <si>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</si>
  <si>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</si>
  <si>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</si>
  <si>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</si>
  <si>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</si>
  <si>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</si>
  <si>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</si>
  <si>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</si>
  <si>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</si>
  <si>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</si>
  <si>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</si>
  <si>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</si>
  <si>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</si>
  <si>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</si>
  <si>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</si>
  <si>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</si>
  <si>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</si>
  <si>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</si>
  <si>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</si>
  <si>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</si>
  <si>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</si>
  <si>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</si>
  <si>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</si>
  <si>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</si>
  <si>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</si>
  <si>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</si>
  <si>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</si>
  <si>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</si>
  <si>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</si>
  <si>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</si>
  <si>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</si>
  <si>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</si>
  <si>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</si>
  <si>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</si>
  <si>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</si>
  <si>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</si>
  <si>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</si>
  <si>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</si>
  <si>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</si>
  <si>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</si>
  <si>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</si>
  <si>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</si>
  <si>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</si>
  <si>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</si>
  <si>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</si>
  <si>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</si>
  <si>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</si>
  <si>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</si>
  <si>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</si>
  <si>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</si>
  <si>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</si>
  <si>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</si>
  <si>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</si>
  <si>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</si>
  <si>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</si>
  <si>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</si>
  <si>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</si>
  <si>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</si>
  <si>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</si>
  <si>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</si>
  <si>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</si>
  <si>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</si>
  <si>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</si>
  <si>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</si>
  <si>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</si>
  <si>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</si>
  <si>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</si>
  <si>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</si>
  <si>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</si>
  <si>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</si>
  <si>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</si>
  <si>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</si>
  <si>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</si>
  <si>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</si>
  <si>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</si>
  <si>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</si>
  <si>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</si>
  <si>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</si>
  <si>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</si>
  <si>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</si>
  <si>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</si>
  <si>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</si>
  <si>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</si>
  <si>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</si>
  <si>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</si>
  <si>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</si>
  <si>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</si>
  <si>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</si>
  <si>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</si>
  <si>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</si>
  <si>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</si>
  <si>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</si>
  <si>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</si>
  <si>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</si>
  <si>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</si>
  <si>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</si>
  <si>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</si>
  <si>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</si>
  <si>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</si>
  <si>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</si>
  <si>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</si>
  <si>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</si>
  <si>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</si>
  <si>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</si>
  <si>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</si>
  <si>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</si>
  <si>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</si>
  <si>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</si>
  <si>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</si>
  <si>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</si>
  <si>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</si>
  <si>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</si>
  <si>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</si>
  <si>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</si>
  <si>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</si>
  <si>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</si>
  <si>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</si>
  <si>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</si>
  <si>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</si>
  <si>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</si>
  <si>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</si>
  <si>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</si>
  <si>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</si>
  <si>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</si>
  <si>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</si>
  <si>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</si>
  <si>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</si>
  <si>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</si>
  <si>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</si>
  <si>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</si>
  <si>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</si>
  <si>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</si>
  <si>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</si>
  <si>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</si>
  <si>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</si>
  <si>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</si>
  <si>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</si>
  <si>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</si>
  <si>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</si>
  <si>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</si>
  <si>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</si>
  <si>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</si>
  <si>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</si>
  <si>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</si>
  <si>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</si>
  <si>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</si>
  <si>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</si>
  <si>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</si>
  <si>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</si>
  <si>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</si>
  <si>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</si>
  <si>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</si>
  <si>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</si>
  <si>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</si>
  <si>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</si>
  <si>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</si>
  <si>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</si>
  <si>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</si>
  <si>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</si>
  <si>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</si>
  <si>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</si>
  <si>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</si>
  <si>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</si>
  <si>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</si>
  <si>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</si>
  <si>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</si>
  <si>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</si>
  <si>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</si>
  <si>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</si>
  <si>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</si>
  <si>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</si>
  <si>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</si>
  <si>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</si>
  <si>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</si>
  <si>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</si>
  <si>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</si>
  <si>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</si>
  <si>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</si>
  <si>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</si>
  <si>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</si>
  <si>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</si>
  <si>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</si>
  <si>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</si>
  <si>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</si>
  <si>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</si>
  <si>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</si>
  <si>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</si>
  <si>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</si>
  <si>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</si>
  <si>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</si>
  <si>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</si>
  <si>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</si>
  <si>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</si>
  <si>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</si>
  <si>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</si>
  <si>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</si>
  <si>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</si>
  <si>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</si>
  <si>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</si>
  <si>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</si>
  <si>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</si>
  <si>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</si>
  <si>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</si>
  <si>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</si>
  <si>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</si>
  <si>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</si>
  <si>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</si>
  <si>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</si>
  <si>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</si>
  <si>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</si>
  <si>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</si>
  <si>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</si>
  <si>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</si>
  <si>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</si>
  <si>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</si>
  <si>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</si>
  <si>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</si>
  <si>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</si>
  <si>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</si>
  <si>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</si>
  <si>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</si>
  <si>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</si>
  <si>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</si>
  <si>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</si>
  <si>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</si>
  <si>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</si>
  <si>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</si>
  <si>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</si>
  <si>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</si>
  <si>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</si>
  <si>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</si>
  <si>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</si>
  <si>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</si>
  <si>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</si>
  <si>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</si>
  <si>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</si>
  <si>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</si>
  <si>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</si>
  <si>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</si>
  <si>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</si>
  <si>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</si>
  <si>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</si>
  <si>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</si>
  <si>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</si>
  <si>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</si>
  <si>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</si>
  <si>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</si>
  <si>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</si>
  <si>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</si>
  <si>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</si>
  <si>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</si>
  <si>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</si>
  <si>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</si>
  <si>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</si>
  <si>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</si>
  <si>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</si>
  <si>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</si>
  <si>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</si>
  <si>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</si>
  <si>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</si>
  <si>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</si>
  <si>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</si>
  <si>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</si>
  <si>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</si>
  <si>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</si>
  <si>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</si>
  <si>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</si>
  <si>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</si>
  <si>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</si>
  <si>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</si>
  <si>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</si>
  <si>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</si>
  <si>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</si>
  <si>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</si>
  <si>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</si>
  <si>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</si>
  <si>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</si>
  <si>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</si>
  <si>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</si>
  <si>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</si>
  <si>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</si>
  <si>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</si>
  <si>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</si>
  <si>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</si>
  <si>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</si>
  <si>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</si>
  <si>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</si>
  <si>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</si>
  <si>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</si>
  <si>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</si>
  <si>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</si>
  <si>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</si>
  <si>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</si>
  <si>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</si>
  <si>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</si>
  <si>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</si>
  <si>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</si>
  <si>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</si>
  <si>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</si>
  <si>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</si>
  <si>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</si>
  <si>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</si>
  <si>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</si>
  <si>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</si>
  <si>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</si>
  <si>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</si>
  <si>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</si>
  <si>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</si>
  <si>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</si>
  <si>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</si>
  <si>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</si>
  <si>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</si>
  <si>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</si>
  <si>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</si>
  <si>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</si>
  <si>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</si>
  <si>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</si>
  <si>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</si>
  <si>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</si>
  <si>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</si>
  <si>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</si>
  <si>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</si>
  <si>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</si>
  <si>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</si>
  <si>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</si>
  <si>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</si>
  <si>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</si>
  <si>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</si>
  <si>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</si>
  <si>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</si>
  <si>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</si>
  <si>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</si>
  <si>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</si>
  <si>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</si>
  <si>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</si>
  <si>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</si>
  <si>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</si>
  <si>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</si>
  <si>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</si>
  <si>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</si>
  <si>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</si>
  <si>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</si>
  <si>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</si>
  <si>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</si>
  <si>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</si>
  <si>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</si>
  <si>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</si>
  <si>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</si>
  <si>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</si>
  <si>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</si>
  <si>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</si>
  <si>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</si>
  <si>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</si>
  <si>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</si>
  <si>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</si>
  <si>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</si>
  <si>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</si>
  <si>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</si>
  <si>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</si>
  <si>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</si>
  <si>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</si>
  <si>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</si>
  <si>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</si>
  <si>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</si>
  <si>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</si>
  <si>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</si>
  <si>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</si>
  <si>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</si>
  <si>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</si>
  <si>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</si>
  <si>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</si>
  <si>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</si>
  <si>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</si>
  <si>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</si>
  <si>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</si>
  <si>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</si>
  <si>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</si>
  <si>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</si>
  <si>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</si>
  <si>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</si>
  <si>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</si>
  <si>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</si>
  <si>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</si>
  <si>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</si>
  <si>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</si>
  <si>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</si>
  <si>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</si>
  <si>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</si>
  <si>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</si>
  <si>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</si>
  <si>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</si>
  <si>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</si>
  <si>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</si>
  <si>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</si>
  <si>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</si>
  <si>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</si>
  <si>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</si>
  <si>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</si>
  <si>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</si>
  <si>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</si>
  <si>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</si>
  <si>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</si>
  <si>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</si>
  <si>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</si>
  <si>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</si>
  <si>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</si>
  <si>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</si>
  <si>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</si>
  <si>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</si>
  <si>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</si>
  <si>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</si>
  <si>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</si>
  <si>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</si>
  <si>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</si>
  <si>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</si>
  <si>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</si>
  <si>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</si>
  <si>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</si>
  <si>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</si>
  <si>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</si>
  <si>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</si>
  <si>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</si>
  <si>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</si>
  <si>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</si>
  <si>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</si>
  <si>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</si>
  <si>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</si>
  <si>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</si>
  <si>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</si>
  <si>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</si>
  <si>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</si>
  <si>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</si>
  <si>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</si>
  <si>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</si>
  <si>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</si>
  <si>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</si>
  <si>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</si>
  <si>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</si>
  <si>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</si>
  <si>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</si>
  <si>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</si>
  <si>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</si>
  <si>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</si>
  <si>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</si>
  <si>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</si>
  <si>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</si>
  <si>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</si>
  <si>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</si>
  <si>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</si>
  <si>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</si>
  <si>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</si>
  <si>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</si>
  <si>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</si>
  <si>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</si>
  <si>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</si>
  <si>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</si>
  <si>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</si>
  <si>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</si>
  <si>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</si>
  <si>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</si>
  <si>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</si>
  <si>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</si>
  <si>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</si>
  <si>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</si>
  <si>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</si>
  <si>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</si>
  <si>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</si>
  <si>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</si>
  <si>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</si>
  <si>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</si>
  <si>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</si>
  <si>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</si>
  <si>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</si>
  <si>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</si>
  <si>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</si>
  <si>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</si>
  <si>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</si>
  <si>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</si>
  <si>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</si>
  <si>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</si>
  <si>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</si>
  <si>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</si>
  <si>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</si>
  <si>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</si>
  <si>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</si>
  <si>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</si>
  <si>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</si>
  <si>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</si>
  <si>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</si>
  <si>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</si>
  <si>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</si>
  <si>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</si>
  <si>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</si>
  <si>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</si>
  <si>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</si>
  <si>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</si>
  <si>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</si>
  <si>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</si>
  <si>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</si>
  <si>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</si>
  <si>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</si>
  <si>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</si>
  <si>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</si>
  <si>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</si>
  <si>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</si>
  <si>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</si>
  <si>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</si>
  <si>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</si>
  <si>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</si>
  <si>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</si>
  <si>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</si>
  <si>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</si>
  <si>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</si>
  <si>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</si>
  <si>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</si>
  <si>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</si>
  <si>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</si>
  <si>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</si>
  <si>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</si>
  <si>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</si>
  <si>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</si>
  <si>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</si>
  <si>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</si>
  <si>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</si>
  <si>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</si>
  <si>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</si>
  <si>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</si>
  <si>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</si>
  <si>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</si>
  <si>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</si>
  <si>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</si>
  <si>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</si>
  <si>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</si>
  <si>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</si>
  <si>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</si>
  <si>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</si>
  <si>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</si>
  <si>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</si>
  <si>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</si>
  <si>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</si>
  <si>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</si>
  <si>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</si>
  <si>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</si>
  <si>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</si>
  <si>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</si>
  <si>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</si>
  <si>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</si>
  <si>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</si>
  <si>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</si>
  <si>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</si>
  <si>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</si>
  <si>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</si>
  <si>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</si>
  <si>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</si>
  <si>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</si>
  <si>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</si>
  <si>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</si>
  <si>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</si>
  <si>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</si>
  <si>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</si>
  <si>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</si>
  <si>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</si>
  <si>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</si>
  <si>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</si>
  <si>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</si>
  <si>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</si>
  <si>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</si>
  <si>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</si>
  <si>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</si>
  <si>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</si>
  <si>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</si>
  <si>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</si>
  <si>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</si>
  <si>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</si>
  <si>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</si>
  <si>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</si>
  <si>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</si>
  <si>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</si>
  <si>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</si>
  <si>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</si>
  <si>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</si>
  <si>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</si>
  <si>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</si>
  <si>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</si>
  <si>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</si>
  <si>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</si>
  <si>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</si>
  <si>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</si>
  <si>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</si>
  <si>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</si>
  <si>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</si>
  <si>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</si>
  <si>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</si>
  <si>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</si>
  <si>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</si>
  <si>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</si>
  <si>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</si>
  <si>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</si>
  <si>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</si>
  <si>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</si>
  <si>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</si>
  <si>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</si>
  <si>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</si>
  <si>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</si>
  <si>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</si>
  <si>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</si>
  <si>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</si>
  <si>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</si>
  <si>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</si>
  <si>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</si>
  <si>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</si>
  <si>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</si>
  <si>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</si>
  <si>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</si>
  <si>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</si>
  <si>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</si>
  <si>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</si>
  <si>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</si>
  <si>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</si>
  <si>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</si>
  <si>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</si>
  <si>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</si>
  <si>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</si>
  <si>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</si>
  <si>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</si>
  <si>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</si>
  <si>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</si>
  <si>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</si>
  <si>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</si>
  <si>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</si>
  <si>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</si>
  <si>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</si>
  <si>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</si>
  <si>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</si>
  <si>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</si>
  <si>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</si>
  <si>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</si>
  <si>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</si>
  <si>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</si>
  <si>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</si>
  <si>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</si>
  <si>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</si>
  <si>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</si>
  <si>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</si>
  <si>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</si>
  <si>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</si>
  <si>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</si>
  <si>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</si>
  <si>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</si>
  <si>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</si>
  <si>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</si>
  <si>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</si>
  <si>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</si>
  <si>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</si>
  <si>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</si>
  <si>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</si>
  <si>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</si>
  <si>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</si>
  <si>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</si>
  <si>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</si>
  <si>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</si>
  <si>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</si>
  <si>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</si>
  <si>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</si>
  <si>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</si>
  <si>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</si>
  <si>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</si>
  <si>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</si>
  <si>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</si>
  <si>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</si>
  <si>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</si>
  <si>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</si>
  <si>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</si>
  <si>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</si>
  <si>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</si>
  <si>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</si>
  <si>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</si>
  <si>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</si>
  <si>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</si>
  <si>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</si>
  <si>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</si>
  <si>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</si>
  <si>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</si>
  <si>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</si>
  <si>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</si>
  <si>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</si>
  <si>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</si>
  <si>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</si>
  <si>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</si>
  <si>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</si>
  <si>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</si>
  <si>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</si>
  <si>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</si>
  <si>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</si>
  <si>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</si>
  <si>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</si>
  <si>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</si>
  <si>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</si>
  <si>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</si>
  <si>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</si>
  <si>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</si>
  <si>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</si>
  <si>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</si>
  <si>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</si>
  <si>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</si>
  <si>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</si>
  <si>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</si>
  <si>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</si>
  <si>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</si>
  <si>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</si>
  <si>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</si>
  <si>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</si>
  <si>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</si>
  <si>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</si>
  <si>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</si>
  <si>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</si>
  <si>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</si>
  <si>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</si>
  <si>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</si>
  <si>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</si>
  <si>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</si>
  <si>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</si>
  <si>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</si>
  <si>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</si>
  <si>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</si>
  <si>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</si>
  <si>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</si>
  <si>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</si>
  <si>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</si>
  <si>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</si>
  <si>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</si>
  <si>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</si>
  <si>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</si>
  <si>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</si>
  <si>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</si>
  <si>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</si>
  <si>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</si>
  <si>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</si>
  <si>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</si>
  <si>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</si>
  <si>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</si>
  <si>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</si>
  <si>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</si>
  <si>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</si>
  <si>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</si>
  <si>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</si>
  <si>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</si>
  <si>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</si>
  <si>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</si>
  <si>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</si>
  <si>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</si>
  <si>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</si>
  <si>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</si>
  <si>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</si>
  <si>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</si>
  <si>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</si>
  <si>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</si>
  <si>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</si>
  <si>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</si>
  <si>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</si>
  <si>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</si>
  <si>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</si>
  <si>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</si>
  <si>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</si>
  <si>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</si>
  <si>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</si>
  <si>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</si>
  <si>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</si>
  <si>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</si>
  <si>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</si>
  <si>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</si>
  <si>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</si>
  <si>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</si>
  <si>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</si>
  <si>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</si>
  <si>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</si>
  <si>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</si>
  <si>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</si>
  <si>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</si>
  <si>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</si>
  <si>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</si>
  <si>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</si>
  <si>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</si>
  <si>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</si>
  <si>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</si>
  <si>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</si>
  <si>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</si>
  <si>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</si>
  <si>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</si>
  <si>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</si>
  <si>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</si>
  <si>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</si>
  <si>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</si>
  <si>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</si>
  <si>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</si>
  <si>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</si>
  <si>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</si>
  <si>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</si>
  <si>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</si>
  <si>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</si>
  <si>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</si>
  <si>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</si>
  <si>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</si>
  <si>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</si>
  <si>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</si>
  <si>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</si>
  <si>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</si>
  <si>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</si>
  <si>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</si>
  <si>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</si>
  <si>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</si>
  <si>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</si>
  <si>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</si>
  <si>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</si>
  <si>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</si>
  <si>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</si>
  <si>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</si>
  <si>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</si>
  <si>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</si>
  <si>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</si>
  <si>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</si>
  <si>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</si>
  <si>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</si>
  <si>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</si>
  <si>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</si>
  <si>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</si>
  <si>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</si>
  <si>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</si>
  <si>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</si>
  <si>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</si>
  <si>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</si>
  <si>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</si>
  <si>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</si>
  <si>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</si>
  <si>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</si>
  <si>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</si>
  <si>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</si>
  <si>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</si>
  <si>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</si>
  <si>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</si>
  <si>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</si>
  <si>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</si>
  <si>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</si>
  <si>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</si>
  <si>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</si>
  <si>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</si>
  <si>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</si>
  <si>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</si>
  <si>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</si>
  <si>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</si>
  <si>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</si>
  <si>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</si>
  <si>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</si>
  <si>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</si>
  <si>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</si>
  <si>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</si>
  <si>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</si>
  <si>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</si>
  <si>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</si>
  <si>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</si>
  <si>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</si>
  <si>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</si>
  <si>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</si>
  <si>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</si>
  <si>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</si>
  <si>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</si>
  <si>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</si>
  <si>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</si>
  <si>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</si>
  <si>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</si>
  <si>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</si>
  <si>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</si>
  <si>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</si>
  <si>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</si>
  <si>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</si>
  <si>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</si>
  <si>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</si>
  <si>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</si>
  <si>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</si>
  <si>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</si>
  <si>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</si>
  <si>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</si>
  <si>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</si>
  <si>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</si>
  <si>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</si>
  <si>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</si>
  <si>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</si>
  <si>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</si>
  <si>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</si>
  <si>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</si>
  <si>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</si>
  <si>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</si>
  <si>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</si>
  <si>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</si>
  <si>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</si>
  <si>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</si>
  <si>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</si>
  <si>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</si>
  <si>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</si>
  <si>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</si>
  <si>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</si>
  <si>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</si>
  <si>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</si>
  <si>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</si>
  <si>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</si>
  <si>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</si>
  <si>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</si>
  <si>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</si>
  <si>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</si>
  <si>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</si>
  <si>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</si>
  <si>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</si>
  <si>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</si>
  <si>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</si>
  <si>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</si>
  <si>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</si>
  <si>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</si>
  <si>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</si>
  <si>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</si>
  <si>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</si>
  <si>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</si>
  <si>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</si>
  <si>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</si>
  <si>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</si>
  <si>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</si>
  <si>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</si>
  <si>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</si>
  <si>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</si>
  <si>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</si>
  <si>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</si>
  <si>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</si>
  <si>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</si>
  <si>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</si>
  <si>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</si>
  <si>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</si>
  <si>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</si>
  <si>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</si>
  <si>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</si>
  <si>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</si>
  <si>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</si>
  <si>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</si>
  <si>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</si>
  <si>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</si>
  <si>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</si>
  <si>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</si>
  <si>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</si>
  <si>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</si>
  <si>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</si>
  <si>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</si>
  <si>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</si>
  <si>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</si>
  <si>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</si>
  <si>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</si>
  <si>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</si>
  <si>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</si>
  <si>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</si>
  <si>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</si>
  <si>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</si>
  <si>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</si>
  <si>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</si>
  <si>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</si>
  <si>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</si>
  <si>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</si>
  <si>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</si>
  <si>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</si>
  <si>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</si>
  <si>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</si>
  <si>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</si>
  <si>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</si>
  <si>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</si>
  <si>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</si>
  <si>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</si>
  <si>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</si>
  <si>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</si>
  <si>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</si>
  <si>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</si>
  <si>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</si>
  <si>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</si>
  <si>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</si>
  <si>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</si>
  <si>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</si>
  <si>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</si>
  <si>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</si>
  <si>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</si>
  <si>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</si>
  <si>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</si>
  <si>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</si>
  <si>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</si>
  <si>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</si>
  <si>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</si>
  <si>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</si>
  <si>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</si>
  <si>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</si>
  <si>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</si>
  <si>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</si>
  <si>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</si>
  <si>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</si>
  <si>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</si>
  <si>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</si>
  <si>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</si>
  <si>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</si>
  <si>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</si>
  <si>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</si>
  <si>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</si>
  <si>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</si>
  <si>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</si>
  <si>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</si>
  <si>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</si>
  <si>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</si>
  <si>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</si>
  <si>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</si>
  <si>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</si>
  <si>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</si>
  <si>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</si>
  <si>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</si>
  <si>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</si>
  <si>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</si>
  <si>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</si>
  <si>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</si>
  <si>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</si>
  <si>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</si>
  <si>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</si>
  <si>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</si>
  <si>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</si>
  <si>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</si>
  <si>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</si>
  <si>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</si>
  <si>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</si>
  <si>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</si>
  <si>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</si>
  <si>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</si>
  <si>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</si>
  <si>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</si>
  <si>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</si>
  <si>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</si>
  <si>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</si>
  <si>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</si>
  <si>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</si>
  <si>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</si>
  <si>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</si>
  <si>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</si>
  <si>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</si>
  <si>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</si>
  <si>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</si>
  <si>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</si>
  <si>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</si>
  <si>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</si>
  <si>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</si>
  <si>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</si>
  <si>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</si>
  <si>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</si>
  <si>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</si>
  <si>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</si>
  <si>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</si>
  <si>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</si>
  <si>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</si>
  <si>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</si>
  <si>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</si>
  <si>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</si>
  <si>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</si>
  <si>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</si>
  <si>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</si>
  <si>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</si>
  <si>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</si>
  <si>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</si>
  <si>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</si>
  <si>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</si>
  <si>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</si>
  <si>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</si>
  <si>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</si>
  <si>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</si>
  <si>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</si>
  <si>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</si>
  <si>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</si>
  <si>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</si>
  <si>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</si>
  <si>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</si>
  <si>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</si>
  <si>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</si>
  <si>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</si>
  <si>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</si>
  <si>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</si>
  <si>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</si>
  <si>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</si>
  <si>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</si>
  <si>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</si>
  <si>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</si>
  <si>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</si>
  <si>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</si>
  <si>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</si>
  <si>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</si>
  <si>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</si>
  <si>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</si>
  <si>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</si>
  <si>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</si>
  <si>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</si>
  <si>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</si>
  <si>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</si>
  <si>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</si>
  <si>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</si>
  <si>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</si>
  <si>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</si>
  <si>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</si>
  <si>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</si>
  <si>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</si>
  <si>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</si>
  <si>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</si>
  <si>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</si>
  <si>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</si>
  <si>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</si>
  <si>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</si>
  <si>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</si>
  <si>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</si>
  <si>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</si>
  <si>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</si>
  <si>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</si>
  <si>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</si>
  <si>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</si>
  <si>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</si>
  <si>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</si>
  <si>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</si>
  <si>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</si>
  <si>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</si>
  <si>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</si>
  <si>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</si>
  <si>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</si>
  <si>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</si>
  <si>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</si>
  <si>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</si>
  <si>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</si>
  <si>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</si>
  <si>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</si>
  <si>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</si>
  <si>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</si>
  <si>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</si>
  <si>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</si>
  <si>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</si>
  <si>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</si>
  <si>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</si>
  <si>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</si>
  <si>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</si>
  <si>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</si>
  <si>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</si>
  <si>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</si>
  <si>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</si>
  <si>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</si>
  <si>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</si>
  <si>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</si>
  <si>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</si>
  <si>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</si>
  <si>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</si>
  <si>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</si>
  <si>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</si>
  <si>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</si>
  <si>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</si>
  <si>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</si>
  <si>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</si>
  <si>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</si>
  <si>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</si>
  <si>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</si>
  <si>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</si>
  <si>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</si>
  <si>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</si>
  <si>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</si>
  <si>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</si>
  <si>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</si>
  <si>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</si>
  <si>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</si>
  <si>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</si>
  <si>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</si>
  <si>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</si>
  <si>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</si>
  <si>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</si>
  <si>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</si>
  <si>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</si>
  <si>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</si>
  <si>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</si>
  <si>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</si>
  <si>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</si>
  <si>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</si>
  <si>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</si>
  <si>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</si>
  <si>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</si>
  <si>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</si>
  <si>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</si>
  <si>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</si>
  <si>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</si>
  <si>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</si>
  <si>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</si>
  <si>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</si>
  <si>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</si>
  <si>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</si>
  <si>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</si>
  <si>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</si>
  <si>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</si>
  <si>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</si>
  <si>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</si>
  <si>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</si>
  <si>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</si>
  <si>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</si>
  <si>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</si>
  <si>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</si>
  <si>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</si>
  <si>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</si>
  <si>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</si>
  <si>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</si>
  <si>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</si>
  <si>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</si>
  <si>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</si>
  <si>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</si>
  <si>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</si>
  <si>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</si>
  <si>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</si>
  <si>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</si>
  <si>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</si>
  <si>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</si>
  <si>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</si>
  <si>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</si>
  <si>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</si>
  <si>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</si>
  <si>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</si>
  <si>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</si>
  <si>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</si>
  <si>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</si>
  <si>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</si>
  <si>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</si>
  <si>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</si>
  <si>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</si>
  <si>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</si>
  <si>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</si>
  <si>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</si>
  <si>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</si>
  <si>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</si>
  <si>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</si>
  <si>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</si>
  <si>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</si>
  <si>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</si>
  <si>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</si>
  <si>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</si>
  <si>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</si>
  <si>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</si>
  <si>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</si>
  <si>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</si>
  <si>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</si>
  <si>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</si>
  <si>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</si>
  <si>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</si>
  <si>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</si>
  <si>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</si>
  <si>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</si>
  <si>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</si>
  <si>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</si>
  <si>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</si>
  <si>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</si>
  <si>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</si>
  <si>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</si>
  <si>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</si>
  <si>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</si>
  <si>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</si>
  <si>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</si>
  <si>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</si>
  <si>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</si>
  <si>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</si>
  <si>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</si>
  <si>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</si>
  <si>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</si>
  <si>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</si>
  <si>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</si>
  <si>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</si>
  <si>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</si>
  <si>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</si>
  <si>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</si>
  <si>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</si>
  <si>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</si>
  <si>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</si>
  <si>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</si>
  <si>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</si>
  <si>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</si>
  <si>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</si>
  <si>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</si>
  <si>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</si>
  <si>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</si>
  <si>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</si>
  <si>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</si>
  <si>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</si>
  <si>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</si>
  <si>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</si>
  <si>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</si>
  <si>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</si>
  <si>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</si>
  <si>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</si>
  <si>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</si>
  <si>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</si>
  <si>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</si>
  <si>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</si>
  <si>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</si>
  <si>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</si>
  <si>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</si>
  <si>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</si>
  <si>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</si>
  <si>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</si>
  <si>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</si>
  <si>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</si>
  <si>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</si>
  <si>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</si>
  <si>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</si>
  <si>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</si>
  <si>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</si>
  <si>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</si>
  <si>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</si>
  <si>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</si>
  <si>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</si>
  <si>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</si>
  <si>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</si>
  <si>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</si>
  <si>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</si>
  <si>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</si>
  <si>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</si>
  <si>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</si>
  <si>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</si>
  <si>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</si>
  <si>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</si>
  <si>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</si>
  <si>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</si>
  <si>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</si>
  <si>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</si>
  <si>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</si>
  <si>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</si>
  <si>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</si>
  <si>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</si>
  <si>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</si>
  <si>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</si>
  <si>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</si>
  <si>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</si>
  <si>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</si>
  <si>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</si>
  <si>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</si>
  <si>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</si>
  <si>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</si>
  <si>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</si>
  <si>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</si>
  <si>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</si>
  <si>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</si>
  <si>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</si>
  <si>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</si>
  <si>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</si>
  <si>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</si>
  <si>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</si>
  <si>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</si>
  <si>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</si>
  <si>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</si>
  <si>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</si>
  <si>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</si>
  <si>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</si>
  <si>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</si>
  <si>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</si>
  <si>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</si>
  <si>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</si>
  <si>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</si>
  <si>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</si>
  <si>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</si>
  <si>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</si>
  <si>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</si>
  <si>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</si>
  <si>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</si>
  <si>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</si>
  <si>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</si>
  <si>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</si>
  <si>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</si>
  <si>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</si>
  <si>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</si>
  <si>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</si>
  <si>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</si>
  <si>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</si>
  <si>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</si>
  <si>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</si>
  <si>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</si>
  <si>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</si>
  <si>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</si>
  <si>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</si>
  <si>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</si>
  <si>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</si>
  <si>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</si>
  <si>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</si>
  <si>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</si>
  <si>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</si>
  <si>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</si>
  <si>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</si>
  <si>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</si>
  <si>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</si>
  <si>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</si>
  <si>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</si>
  <si>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</si>
  <si>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</si>
  <si>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</si>
  <si>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</si>
  <si>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</si>
  <si>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</si>
  <si>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</si>
  <si>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</si>
  <si>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</si>
  <si>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</si>
  <si>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</si>
  <si>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</si>
  <si>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</si>
  <si>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</si>
  <si>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</si>
  <si>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</si>
  <si>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</si>
  <si>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</si>
  <si>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</si>
  <si>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</si>
  <si>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</si>
  <si>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</si>
  <si>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</si>
  <si>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</si>
  <si>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</si>
  <si>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</si>
  <si>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</si>
  <si>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</si>
  <si>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</si>
  <si>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</si>
  <si>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</si>
  <si>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</si>
  <si>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</si>
  <si>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</si>
  <si>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</si>
  <si>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</si>
  <si>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</si>
  <si>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</si>
  <si>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</si>
  <si>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</si>
  <si>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</si>
  <si>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</si>
  <si>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</si>
  <si>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</si>
  <si>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</si>
  <si>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</si>
  <si>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</si>
  <si>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</si>
  <si>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</si>
  <si>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</si>
  <si>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</si>
  <si>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</si>
  <si>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</si>
  <si>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</si>
  <si>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</si>
  <si>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</si>
  <si>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</si>
  <si>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</si>
  <si>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</si>
  <si>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</si>
  <si>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</si>
  <si>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</si>
  <si>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</si>
  <si>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</si>
  <si>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</si>
  <si>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</si>
  <si>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</si>
  <si>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</si>
  <si>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</si>
  <si>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</si>
  <si>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</si>
  <si>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</si>
  <si>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</si>
  <si>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</si>
  <si>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</si>
  <si>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</si>
  <si>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</si>
  <si>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</si>
  <si>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</si>
  <si>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</si>
  <si>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</si>
  <si>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</si>
  <si>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</si>
  <si>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</si>
  <si>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</si>
  <si>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</si>
  <si>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</si>
  <si>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</si>
  <si>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</si>
  <si>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</si>
  <si>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</si>
  <si>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</si>
  <si>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</si>
  <si>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</si>
  <si>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</si>
  <si>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</si>
  <si>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</si>
  <si>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</si>
  <si>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</si>
  <si>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</si>
  <si>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</si>
  <si>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</si>
  <si>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</si>
  <si>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</si>
  <si>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</si>
  <si>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</si>
  <si>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</si>
  <si>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</si>
  <si>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</si>
  <si>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</si>
  <si>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</si>
  <si>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</si>
  <si>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</si>
  <si>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</si>
  <si>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</si>
  <si>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</si>
  <si>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</si>
  <si>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</si>
  <si>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</si>
  <si>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</si>
  <si>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</si>
  <si>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</si>
  <si>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</si>
  <si>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</si>
  <si>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</si>
  <si>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</si>
  <si>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</si>
  <si>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</si>
  <si>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</si>
  <si>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</si>
  <si>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</si>
  <si>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</si>
  <si>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</si>
  <si>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</si>
  <si>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</si>
  <si>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</si>
  <si>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</si>
  <si>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</si>
  <si>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</si>
  <si>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</si>
  <si>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</si>
  <si>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</si>
  <si>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</si>
  <si>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</si>
  <si>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</si>
  <si>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</si>
  <si>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</si>
  <si>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</si>
  <si>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</si>
  <si>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</si>
  <si>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</si>
  <si>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</si>
  <si>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</si>
  <si>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</si>
  <si>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</si>
  <si>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</si>
  <si>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</si>
  <si>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</si>
  <si>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</si>
  <si>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</si>
  <si>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</si>
  <si>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</si>
  <si>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</si>
  <si>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</si>
  <si>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</si>
  <si>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</si>
  <si>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</si>
  <si>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</si>
  <si>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</si>
  <si>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</si>
  <si>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</si>
  <si>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</si>
  <si>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</si>
  <si>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</si>
  <si>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</si>
  <si>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</si>
  <si>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</si>
  <si>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</si>
  <si>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</si>
  <si>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</si>
  <si>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</si>
  <si>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</si>
  <si>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</si>
  <si>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</si>
  <si>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</si>
  <si>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</si>
  <si>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</si>
  <si>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</si>
  <si>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</si>
  <si>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</si>
  <si>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</si>
  <si>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</si>
  <si>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</si>
  <si>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</si>
  <si>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</si>
  <si>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</si>
  <si>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</si>
  <si>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</si>
  <si>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</si>
  <si>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</si>
  <si>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</si>
  <si>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</si>
  <si>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</si>
  <si>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</si>
  <si>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</si>
  <si>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</si>
  <si>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</si>
  <si>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</si>
  <si>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</si>
  <si>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</si>
  <si>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</si>
  <si>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</si>
  <si>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</si>
  <si>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</si>
  <si>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</si>
  <si>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</si>
  <si>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</si>
  <si>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</si>
  <si>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</si>
  <si>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</si>
  <si>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</si>
  <si>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</si>
  <si>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</si>
  <si>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</si>
  <si>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</si>
  <si>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</si>
  <si>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</si>
  <si>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</si>
  <si>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</si>
  <si>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</si>
  <si>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</si>
  <si>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</si>
  <si>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</si>
  <si>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</si>
  <si>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</si>
  <si>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</si>
  <si>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</si>
  <si>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</si>
  <si>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</si>
  <si>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</si>
  <si>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</si>
  <si>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</si>
  <si>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</si>
  <si>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</si>
  <si>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</si>
  <si>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</si>
  <si>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</si>
  <si>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</si>
  <si>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</si>
  <si>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</si>
  <si>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</si>
  <si>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</si>
  <si>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</si>
  <si>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</si>
  <si>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</si>
  <si>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</si>
  <si>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</si>
  <si>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</si>
  <si>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</si>
  <si>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</si>
  <si>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</si>
  <si>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</si>
  <si>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</si>
  <si>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</si>
  <si>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</si>
  <si>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</si>
  <si>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</si>
  <si>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</si>
  <si>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</si>
  <si>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</si>
  <si>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</si>
  <si>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</si>
  <si>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</si>
  <si>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</si>
  <si>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</si>
  <si>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</si>
  <si>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</si>
  <si>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</si>
  <si>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</si>
  <si>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</si>
  <si>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</si>
  <si>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</si>
  <si>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</si>
  <si>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</si>
  <si>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</si>
  <si>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</si>
  <si>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</si>
  <si>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</si>
  <si>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</si>
  <si>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</si>
  <si>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</si>
  <si>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</si>
  <si>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</si>
  <si>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</si>
  <si>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</si>
  <si>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</si>
  <si>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</si>
  <si>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</si>
  <si>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</si>
  <si>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</si>
  <si>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</si>
  <si>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</si>
  <si>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</si>
  <si>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</si>
  <si>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</si>
  <si>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</si>
  <si>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</si>
  <si>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</si>
  <si>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</si>
  <si>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</si>
  <si>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</si>
  <si>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</si>
  <si>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</si>
  <si>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</si>
  <si>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</si>
  <si>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</si>
  <si>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</si>
  <si>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</si>
  <si>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</si>
  <si>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</si>
  <si>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</si>
  <si>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</si>
  <si>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</si>
  <si>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</si>
  <si>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</si>
  <si>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</si>
  <si>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</si>
  <si>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</si>
  <si>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</si>
  <si>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</si>
  <si>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</si>
  <si>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</si>
  <si>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</si>
  <si>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</si>
  <si>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</si>
  <si>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</si>
  <si>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</si>
  <si>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</si>
  <si>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</si>
  <si>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</si>
  <si>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</si>
  <si>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</si>
  <si>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</si>
  <si>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</si>
  <si>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</si>
  <si>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</si>
  <si>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</si>
  <si>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</si>
  <si>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</si>
  <si>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</si>
  <si>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</si>
  <si>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</si>
  <si>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</si>
  <si>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</si>
  <si>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</si>
  <si>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</si>
  <si>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</si>
  <si>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</si>
  <si>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</si>
  <si>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</si>
  <si>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</si>
  <si>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</si>
  <si>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</si>
  <si>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</si>
  <si>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</si>
  <si>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</si>
  <si>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</si>
  <si>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</si>
  <si>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</si>
  <si>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</si>
  <si>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</si>
  <si>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</si>
  <si>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</si>
  <si>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</si>
  <si>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</si>
  <si>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</si>
  <si>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</si>
  <si>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</si>
  <si>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</si>
  <si>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</si>
  <si>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</si>
  <si>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</si>
  <si>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</si>
  <si>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</si>
  <si>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</si>
  <si>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</si>
  <si>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</si>
  <si>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</si>
  <si>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</si>
  <si>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</si>
  <si>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</si>
  <si>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</si>
  <si>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</si>
  <si>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</si>
  <si>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</si>
  <si>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</si>
  <si>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</si>
  <si>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</si>
  <si>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</si>
  <si>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</si>
  <si>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</si>
  <si>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</si>
  <si>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</si>
  <si>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</si>
  <si>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</si>
  <si>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</si>
  <si>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</si>
  <si>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</si>
  <si>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</si>
  <si>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</si>
  <si>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</si>
  <si>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</si>
  <si>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</si>
  <si>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</si>
  <si>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</si>
  <si>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</si>
  <si>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</si>
  <si>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</si>
  <si>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</si>
  <si>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</si>
  <si>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</si>
  <si>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</si>
  <si>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</si>
  <si>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</si>
  <si>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</si>
  <si>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</si>
  <si>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</si>
  <si>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</si>
  <si>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</si>
  <si>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</si>
  <si>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</si>
  <si>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</si>
  <si>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</si>
  <si>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</si>
  <si>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</si>
  <si>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</si>
  <si>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</si>
  <si>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</si>
  <si>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</si>
  <si>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</si>
  <si>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</si>
  <si>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</si>
  <si>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</si>
  <si>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</si>
  <si>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</si>
  <si>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</si>
  <si>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</si>
  <si>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</si>
  <si>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</si>
  <si>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</si>
  <si>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</si>
  <si>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</si>
  <si>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</si>
  <si>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</si>
  <si>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</si>
  <si>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</si>
  <si>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</si>
  <si>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</si>
  <si>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</si>
  <si>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</si>
  <si>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</si>
  <si>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</si>
  <si>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</si>
  <si>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</si>
  <si>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</si>
  <si>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</si>
  <si>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</si>
  <si>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</si>
  <si>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</si>
  <si>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</si>
  <si>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</si>
  <si>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</si>
  <si>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</si>
  <si>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</si>
  <si>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</si>
  <si>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</si>
  <si>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</si>
  <si>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</si>
  <si>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</si>
  <si>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</si>
  <si>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</si>
  <si>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</si>
  <si>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</si>
  <si>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</si>
  <si>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</si>
  <si>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</si>
  <si>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</si>
  <si>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</si>
  <si>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</si>
  <si>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</si>
  <si>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</si>
  <si>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</si>
  <si>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</si>
  <si>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</si>
  <si>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</si>
  <si>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</si>
  <si>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</si>
  <si>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</si>
  <si>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</si>
  <si>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</si>
  <si>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</si>
  <si>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</si>
  <si>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</si>
  <si>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</si>
  <si>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</si>
  <si>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</si>
  <si>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</si>
  <si>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</si>
  <si>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</si>
  <si>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</si>
  <si>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</si>
  <si>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</si>
  <si>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</si>
  <si>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</si>
  <si>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</si>
  <si>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</si>
  <si>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</si>
  <si>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</si>
  <si>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</si>
  <si>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</si>
  <si>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</si>
  <si>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</si>
  <si>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</si>
  <si>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</si>
  <si>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</si>
  <si>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</si>
  <si>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</si>
  <si>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</si>
  <si>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</si>
  <si>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</si>
  <si>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</si>
  <si>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</si>
  <si>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</si>
  <si>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</si>
  <si>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</si>
  <si>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</si>
  <si>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</si>
  <si>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</si>
  <si>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</si>
  <si>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</si>
  <si>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</si>
  <si>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</si>
  <si>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</si>
  <si>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</si>
  <si>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</si>
  <si>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</si>
  <si>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</si>
  <si>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</si>
  <si>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</si>
  <si>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</si>
  <si>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</si>
  <si>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</si>
  <si>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</si>
  <si>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</si>
  <si>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</si>
  <si>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</si>
  <si>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</si>
  <si>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</si>
  <si>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</si>
  <si>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</si>
  <si>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</si>
  <si>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</si>
  <si>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</si>
  <si>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</si>
  <si>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</si>
  <si>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</si>
  <si>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</si>
  <si>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</si>
  <si>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</si>
  <si>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</si>
  <si>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</si>
  <si>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</si>
  <si>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</si>
  <si>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</si>
  <si>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</si>
  <si>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</si>
  <si>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</si>
  <si>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</si>
  <si>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</si>
  <si>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</si>
  <si>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</si>
  <si>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</si>
  <si>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</si>
  <si>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</si>
  <si>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</si>
  <si>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</si>
  <si>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</si>
  <si>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</si>
  <si>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</si>
  <si>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</si>
  <si>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</si>
  <si>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</si>
  <si>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</si>
  <si>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</si>
  <si>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</si>
  <si>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</si>
  <si>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</si>
  <si>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</si>
  <si>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</si>
  <si>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</si>
  <si>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</si>
  <si>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</si>
  <si>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</si>
  <si>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</si>
  <si>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</si>
  <si>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</si>
  <si>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</si>
  <si>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</si>
  <si>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</si>
  <si>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</si>
  <si>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</si>
  <si>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</si>
  <si>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</si>
  <si>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</si>
  <si>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</si>
  <si>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</si>
  <si>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</si>
  <si>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</si>
  <si>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</si>
  <si>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</si>
  <si>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</si>
  <si>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</si>
  <si>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</si>
  <si>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</si>
  <si>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</si>
  <si>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</si>
  <si>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</si>
  <si>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</si>
  <si>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</si>
  <si>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</si>
  <si>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</si>
  <si>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</si>
  <si>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</si>
  <si>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</si>
  <si>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</si>
  <si>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</si>
  <si>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</si>
  <si>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</si>
  <si>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</si>
  <si>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</si>
  <si>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</si>
  <si>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</si>
  <si>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</si>
  <si>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</si>
  <si>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</si>
  <si>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</si>
  <si>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</si>
  <si>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</si>
  <si>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</si>
  <si>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</si>
  <si>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</si>
  <si>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</si>
  <si>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</si>
  <si>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</si>
  <si>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</si>
  <si>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</si>
  <si>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</si>
  <si>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</si>
  <si>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</si>
  <si>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</si>
  <si>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</si>
  <si>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</si>
  <si>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</si>
  <si>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</si>
  <si>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</si>
  <si>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</si>
  <si>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</si>
  <si>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</si>
  <si>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</si>
  <si>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</si>
  <si>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</si>
  <si>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</si>
  <si>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</si>
  <si>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</si>
  <si>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</si>
  <si>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</si>
  <si>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</si>
  <si>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</si>
  <si>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</si>
  <si>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</si>
  <si>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</si>
  <si>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</si>
  <si>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</si>
  <si>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</si>
  <si>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</si>
  <si>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</si>
  <si>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</si>
  <si>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</si>
  <si>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</si>
  <si>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</si>
  <si>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</si>
  <si>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</si>
  <si>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</si>
  <si>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</si>
  <si>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</si>
  <si>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</si>
  <si>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</si>
  <si>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</si>
  <si>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</si>
  <si>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</si>
  <si>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</si>
  <si>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</si>
  <si>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</si>
  <si>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</si>
  <si>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</si>
  <si>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</si>
  <si>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</si>
  <si>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</si>
  <si>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</si>
  <si>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</si>
  <si>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</si>
  <si>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</si>
  <si>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</si>
  <si>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</si>
  <si>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</si>
  <si>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</si>
  <si>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</si>
  <si>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</si>
  <si>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</si>
  <si>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</si>
  <si>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</si>
  <si>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</si>
  <si>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</si>
  <si>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</si>
  <si>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</si>
  <si>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</si>
  <si>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</si>
  <si>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</si>
  <si>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</si>
  <si>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</si>
  <si>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</si>
  <si>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</si>
  <si>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</si>
  <si>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</si>
  <si>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</si>
  <si>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</si>
  <si>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</si>
  <si>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</si>
  <si>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</si>
  <si>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</si>
  <si>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</si>
  <si>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</si>
  <si>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</si>
  <si>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</si>
  <si>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</si>
  <si>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</si>
  <si>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</si>
  <si>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</si>
  <si>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</si>
  <si>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</si>
  <si>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</si>
  <si>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</si>
  <si>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</si>
  <si>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</si>
  <si>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</si>
  <si>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</si>
  <si>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</si>
  <si>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</si>
  <si>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</si>
  <si>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</si>
  <si>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</si>
  <si>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</si>
  <si>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</si>
  <si>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</si>
  <si>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</si>
  <si>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</si>
  <si>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</si>
  <si>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</si>
  <si>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</si>
  <si>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</si>
  <si>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</si>
  <si>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</si>
  <si>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</si>
  <si>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</si>
  <si>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</si>
  <si>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</si>
  <si>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</si>
  <si>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</si>
  <si>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</si>
  <si>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</si>
  <si>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</si>
  <si>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</si>
  <si>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</si>
  <si>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</si>
  <si>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</si>
  <si>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</si>
  <si>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</si>
  <si>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</si>
  <si>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</si>
  <si>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</si>
  <si>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</si>
  <si>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</si>
  <si>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</si>
  <si>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</si>
  <si>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</si>
  <si>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</si>
  <si>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</si>
  <si>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</si>
  <si>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</si>
  <si>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</si>
  <si>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</si>
  <si>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</si>
  <si>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</si>
  <si>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</si>
  <si>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</si>
  <si>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</si>
  <si>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</si>
  <si>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</si>
  <si>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</si>
  <si>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</si>
  <si>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</si>
  <si>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</si>
  <si>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</si>
  <si>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</si>
  <si>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</si>
  <si>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</si>
  <si>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</si>
  <si>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</si>
  <si>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</si>
  <si>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</si>
  <si>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</si>
  <si>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</si>
  <si>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</si>
  <si>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</si>
  <si>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</si>
  <si>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</si>
  <si>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</si>
  <si>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</si>
  <si>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</si>
  <si>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</si>
  <si>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</si>
  <si>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</si>
  <si>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</si>
  <si>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</si>
  <si>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</si>
  <si>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</si>
  <si>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</si>
  <si>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</si>
  <si>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</si>
  <si>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</si>
  <si>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</si>
  <si>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</si>
  <si>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</si>
  <si>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</si>
  <si>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</si>
  <si>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</si>
  <si>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</si>
  <si>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</si>
  <si>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</si>
  <si>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</si>
  <si>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</si>
  <si>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</si>
  <si>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</si>
  <si>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</si>
  <si>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</si>
  <si>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</si>
  <si>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</si>
  <si>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</si>
  <si>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</si>
  <si>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</si>
  <si>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</si>
  <si>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</si>
  <si>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</si>
  <si>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</si>
  <si>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</si>
  <si>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</si>
  <si>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</si>
  <si>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</si>
  <si>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</si>
  <si>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</si>
  <si>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</si>
  <si>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</si>
  <si>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</si>
  <si>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</si>
  <si>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</si>
  <si>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</si>
  <si>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</si>
  <si>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</si>
  <si>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</si>
  <si>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</si>
  <si>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</si>
  <si>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</si>
  <si>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</si>
  <si>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</si>
  <si>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</si>
  <si>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</si>
  <si>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</si>
  <si>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</si>
  <si>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</si>
  <si>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</si>
  <si>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</si>
  <si>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</si>
  <si>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</si>
  <si>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</si>
  <si>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</si>
  <si>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</si>
  <si>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</si>
  <si>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</si>
  <si>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</si>
  <si>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</si>
  <si>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</si>
  <si>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</si>
  <si>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</si>
  <si>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</si>
  <si>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</si>
  <si>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</si>
  <si>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</si>
  <si>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</si>
  <si>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</si>
  <si>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</si>
  <si>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</si>
  <si>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</si>
  <si>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</si>
  <si>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</si>
  <si>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</si>
  <si>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</si>
  <si>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</si>
  <si>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</si>
  <si>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</si>
  <si>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</si>
  <si>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</si>
  <si>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</si>
  <si>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</si>
  <si>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</si>
  <si>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</si>
  <si>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</si>
  <si>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</si>
  <si>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</si>
  <si>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</si>
  <si>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</si>
  <si>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</si>
  <si>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</si>
  <si>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</si>
  <si>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</si>
  <si>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</si>
  <si>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</si>
  <si>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</si>
  <si>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</si>
  <si>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</si>
  <si>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</si>
  <si>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</si>
  <si>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</si>
  <si>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</si>
  <si>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</si>
  <si>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</si>
  <si>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</si>
  <si>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</si>
  <si>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</si>
  <si>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</si>
  <si>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</si>
  <si>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</si>
  <si>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</si>
  <si>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</si>
  <si>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</si>
  <si>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</si>
  <si>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</si>
  <si>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</si>
  <si>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</si>
  <si>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</si>
  <si>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</si>
  <si>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</si>
  <si>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</si>
  <si>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</si>
  <si>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</si>
  <si>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</si>
  <si>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</si>
  <si>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</si>
  <si>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</si>
  <si>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</si>
  <si>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</si>
  <si>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</si>
  <si>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</si>
  <si>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</si>
  <si>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</si>
  <si>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</si>
  <si>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</si>
  <si>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</si>
  <si>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</si>
  <si>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</si>
  <si>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</si>
  <si>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</si>
  <si>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</si>
  <si>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</si>
  <si>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</si>
  <si>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</si>
  <si>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</si>
  <si>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</si>
  <si>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</si>
  <si>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</si>
  <si>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</si>
  <si>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</si>
  <si>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</si>
  <si>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</si>
  <si>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</si>
  <si>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</si>
  <si>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</si>
  <si>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</si>
  <si>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</si>
  <si>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</si>
  <si>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</si>
  <si>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</si>
  <si>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</si>
  <si>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</si>
  <si>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</si>
  <si>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</si>
  <si>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</si>
  <si>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</si>
  <si>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</si>
  <si>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</si>
  <si>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</si>
  <si>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</si>
  <si>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</si>
  <si>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</si>
  <si>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</si>
  <si>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</si>
  <si>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</si>
  <si>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</si>
  <si>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</si>
  <si>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</si>
  <si>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</si>
  <si>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</si>
  <si>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</si>
  <si>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</si>
  <si>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</si>
  <si>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</si>
  <si>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</si>
  <si>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</si>
  <si>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</si>
  <si>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</si>
  <si>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</si>
  <si>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</si>
  <si>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</si>
  <si>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</si>
  <si>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</si>
  <si>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</si>
  <si>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</si>
  <si>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</si>
  <si>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</si>
  <si>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</si>
  <si>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</si>
  <si>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</si>
  <si>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</si>
  <si>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</si>
  <si>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</si>
  <si>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</si>
  <si>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</si>
  <si>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</si>
  <si>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</si>
  <si>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</si>
  <si>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</si>
  <si>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</si>
  <si>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</si>
  <si>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</si>
  <si>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</si>
  <si>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</si>
  <si>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</si>
  <si>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</si>
  <si>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</si>
  <si>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</si>
  <si>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</si>
  <si>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</si>
  <si>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</si>
  <si>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</si>
  <si>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</si>
  <si>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</si>
  <si>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</si>
  <si>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</si>
  <si>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</si>
  <si>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</si>
  <si>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</si>
  <si>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</si>
  <si>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</si>
  <si>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</si>
  <si>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</si>
  <si>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</si>
  <si>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</si>
  <si>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</si>
  <si>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</si>
  <si>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</si>
  <si>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</si>
  <si>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</si>
  <si>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</si>
  <si>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</si>
  <si>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</si>
  <si>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</si>
  <si>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</si>
  <si>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</si>
  <si>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</si>
  <si>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</si>
  <si>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</si>
  <si>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</si>
  <si>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</si>
  <si>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</si>
  <si>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</si>
  <si>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</si>
  <si>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</si>
  <si>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</si>
  <si>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</si>
  <si>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</si>
  <si>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</si>
  <si>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</si>
  <si>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</si>
  <si>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</si>
  <si>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</si>
  <si>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</si>
  <si>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</si>
  <si>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</si>
  <si>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</si>
  <si>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</si>
  <si>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</si>
  <si>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</si>
  <si>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</si>
  <si>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</si>
  <si>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</si>
  <si>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</si>
  <si>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</si>
  <si>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</si>
  <si>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</si>
  <si>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</si>
  <si>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</si>
  <si>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</si>
  <si>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</si>
  <si>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</si>
  <si>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</si>
  <si>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</si>
  <si>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</si>
  <si>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</si>
  <si>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</si>
  <si>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</si>
  <si>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</si>
  <si>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</si>
  <si>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</si>
  <si>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</si>
  <si>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</si>
  <si>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</si>
  <si>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</si>
  <si>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</si>
  <si>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</si>
  <si>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</si>
  <si>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</si>
  <si>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</si>
  <si>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</si>
  <si>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</si>
  <si>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</si>
  <si>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</si>
  <si>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</si>
  <si>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</si>
  <si>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</si>
  <si>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</si>
  <si>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</si>
  <si>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</si>
  <si>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</si>
  <si>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</si>
  <si>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</si>
  <si>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</si>
  <si>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</si>
  <si>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</si>
  <si>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</si>
  <si>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</si>
  <si>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</si>
  <si>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</si>
  <si>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</si>
  <si>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</si>
  <si>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</si>
  <si>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</si>
  <si>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</si>
  <si>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</si>
  <si>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</si>
  <si>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</si>
  <si>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</si>
  <si>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</si>
  <si>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</si>
  <si>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</si>
  <si>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</si>
  <si>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</si>
  <si>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</si>
  <si>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</si>
  <si>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</si>
  <si>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</si>
  <si>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</si>
  <si>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</si>
  <si>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</si>
  <si>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</si>
  <si>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</si>
  <si>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</si>
  <si>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</si>
  <si>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</si>
  <si>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</si>
  <si>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</si>
  <si>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</si>
  <si>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</si>
  <si>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</si>
  <si>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</si>
  <si>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</si>
  <si>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</si>
  <si>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</si>
  <si>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</si>
  <si>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</si>
  <si>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</si>
  <si>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</si>
  <si>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</si>
  <si>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</si>
  <si>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</si>
  <si>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</si>
  <si>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</si>
  <si>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</si>
  <si>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</si>
  <si>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</si>
  <si>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</si>
  <si>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</si>
  <si>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</si>
  <si>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</si>
  <si>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</si>
  <si>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</si>
  <si>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</si>
  <si>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</si>
  <si>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</si>
  <si>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</si>
  <si>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</si>
  <si>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</si>
  <si>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</si>
  <si>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</si>
  <si>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</si>
  <si>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</si>
  <si>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</si>
  <si>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</si>
  <si>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</si>
  <si>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</si>
  <si>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</si>
  <si>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</si>
  <si>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</si>
  <si>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</si>
  <si>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</si>
  <si>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</si>
  <si>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</si>
  <si>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</si>
  <si>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</si>
  <si>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</si>
  <si>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</si>
  <si>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</si>
  <si>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</si>
  <si>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</si>
  <si>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</si>
  <si>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</si>
  <si>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</si>
  <si>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</si>
  <si>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</si>
  <si>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</si>
  <si>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</si>
  <si>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</si>
  <si>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</si>
  <si>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</si>
  <si>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</si>
  <si>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</si>
  <si>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</si>
  <si>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</si>
  <si>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</si>
  <si>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</si>
  <si>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</si>
  <si>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</si>
  <si>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</si>
  <si>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</si>
  <si>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</si>
  <si>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</si>
  <si>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</si>
  <si>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</si>
  <si>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</si>
  <si>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</si>
  <si>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</si>
  <si>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</si>
  <si>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</si>
  <si>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</si>
  <si>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</si>
  <si>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</si>
  <si>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</si>
  <si>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</si>
  <si>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</si>
  <si>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</si>
  <si>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</si>
  <si>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</si>
  <si>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</si>
  <si>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</si>
  <si>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</si>
  <si>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</si>
  <si>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</si>
  <si>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</si>
  <si>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</si>
  <si>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</si>
  <si>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</si>
  <si>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</si>
  <si>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</si>
  <si>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</si>
  <si>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</si>
  <si>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</si>
  <si>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</si>
  <si>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</si>
  <si>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</si>
  <si>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</si>
  <si>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</si>
  <si>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</si>
  <si>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</si>
  <si>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</si>
  <si>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</si>
  <si>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</si>
  <si>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</si>
  <si>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</si>
  <si>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</si>
  <si>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</si>
  <si>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</si>
  <si>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</si>
  <si>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</si>
  <si>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</si>
  <si>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</si>
  <si>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</si>
  <si>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</si>
  <si>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</si>
  <si>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</si>
  <si>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</si>
  <si>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</si>
  <si>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</si>
  <si>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</si>
  <si>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</si>
  <si>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</si>
  <si>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</si>
  <si>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</si>
  <si>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</si>
  <si>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</si>
  <si>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</si>
  <si>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</si>
  <si>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</si>
  <si>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</si>
  <si>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</si>
  <si>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</si>
  <si>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</si>
  <si>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</si>
  <si>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</si>
  <si>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</si>
  <si>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</si>
  <si>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</si>
  <si>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</si>
  <si>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</si>
  <si>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</si>
  <si>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</si>
  <si>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</si>
  <si>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</si>
  <si>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</si>
  <si>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</si>
  <si>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</si>
  <si>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</si>
  <si>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</si>
  <si>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</si>
  <si>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</si>
  <si>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</si>
  <si>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</si>
  <si>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</si>
  <si>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</si>
  <si>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</si>
  <si>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</si>
  <si>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</si>
  <si>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</si>
  <si>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</si>
  <si>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</si>
  <si>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</si>
  <si>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</si>
  <si>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</si>
  <si>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</si>
  <si>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</si>
  <si>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</si>
  <si>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</si>
  <si>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</si>
  <si>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</si>
  <si>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</si>
  <si>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</si>
  <si>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</si>
  <si>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</si>
  <si>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</si>
  <si>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</si>
  <si>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</si>
  <si>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</si>
  <si>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</si>
  <si>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</si>
  <si>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</si>
  <si>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</si>
  <si>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</si>
  <si>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</si>
  <si>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</si>
  <si>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</si>
  <si>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</si>
  <si>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</si>
  <si>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</si>
  <si>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</si>
  <si>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</si>
  <si>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</si>
  <si>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</si>
  <si>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</si>
  <si>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</si>
  <si>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</si>
  <si>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</si>
  <si>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</si>
  <si>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</si>
  <si>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</si>
  <si>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</si>
  <si>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</si>
  <si>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</si>
  <si>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</si>
  <si>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</si>
  <si>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</si>
  <si>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</si>
  <si>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</si>
  <si>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</si>
  <si>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</si>
  <si>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</si>
  <si>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</si>
  <si>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</si>
  <si>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</si>
  <si>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</si>
  <si>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</si>
  <si>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</si>
  <si>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</si>
  <si>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</si>
  <si>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</si>
  <si>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</si>
  <si>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</si>
  <si>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</si>
  <si>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</si>
  <si>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</si>
  <si>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</si>
  <si>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</si>
  <si>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</si>
  <si>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</si>
  <si>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</si>
  <si>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</si>
  <si>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</si>
  <si>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</si>
  <si>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</si>
  <si>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</si>
  <si>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</si>
  <si>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</si>
  <si>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</si>
  <si>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</si>
  <si>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</si>
  <si>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</si>
  <si>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</si>
  <si>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</si>
  <si>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</si>
  <si>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</si>
  <si>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</si>
  <si>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</si>
  <si>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</si>
  <si>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</si>
  <si>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</si>
  <si>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</si>
  <si>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</si>
  <si>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</si>
  <si>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</si>
  <si>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</si>
  <si>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</si>
  <si>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</si>
  <si>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</si>
  <si>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</si>
  <si>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</si>
  <si>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</si>
  <si>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</si>
  <si>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</si>
  <si>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</si>
  <si>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</si>
  <si>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</si>
  <si>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</si>
  <si>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</si>
  <si>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</si>
  <si>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</si>
  <si>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</si>
  <si>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</si>
  <si>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</si>
  <si>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</si>
  <si>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</si>
  <si>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</si>
  <si>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</si>
  <si>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</si>
  <si>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</si>
  <si>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</si>
  <si>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</si>
  <si>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</si>
  <si>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</si>
  <si>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</si>
  <si>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</si>
  <si>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</si>
  <si>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</si>
  <si>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</si>
  <si>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</si>
  <si>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</si>
  <si>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</si>
  <si>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</si>
  <si>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</si>
  <si>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</si>
  <si>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</si>
  <si>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</si>
  <si>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</si>
  <si>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</si>
  <si>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</si>
  <si>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</si>
  <si>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</si>
  <si>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</si>
  <si>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</si>
  <si>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</si>
  <si>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</si>
  <si>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</si>
  <si>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</si>
  <si>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</si>
  <si>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</si>
  <si>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</si>
  <si>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</si>
  <si>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</si>
  <si>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</si>
  <si>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</si>
  <si>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</si>
  <si>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</si>
  <si>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</si>
  <si>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</si>
  <si>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</si>
  <si>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</si>
  <si>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</si>
  <si>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</si>
  <si>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</si>
  <si>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</si>
  <si>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</si>
  <si>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</si>
  <si>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</si>
  <si>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</si>
  <si>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</si>
  <si>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</si>
  <si>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</si>
  <si>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</si>
  <si>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</si>
  <si>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</si>
  <si>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</si>
  <si>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</si>
  <si>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</si>
  <si>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</si>
  <si>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</si>
  <si>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</si>
  <si>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</si>
  <si>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</si>
  <si>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</si>
  <si>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</si>
  <si>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</si>
  <si>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</si>
  <si>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</si>
  <si>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</si>
  <si>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</si>
  <si>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</si>
  <si>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</si>
  <si>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</si>
  <si>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</si>
  <si>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</si>
  <si>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</si>
  <si>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</si>
  <si>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</si>
  <si>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</si>
  <si>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</si>
  <si>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</si>
  <si>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</si>
  <si>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</si>
  <si>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</si>
  <si>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</si>
  <si>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</si>
  <si>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</si>
  <si>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</si>
  <si>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</si>
  <si>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</si>
  <si>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</si>
  <si>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</si>
  <si>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</si>
  <si>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</si>
  <si>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</si>
  <si>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</si>
  <si>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</si>
  <si>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</si>
  <si>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</si>
  <si>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</si>
  <si>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</si>
  <si>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</si>
  <si>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</si>
  <si>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</si>
  <si>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</si>
  <si>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</si>
  <si>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</si>
  <si>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</si>
  <si>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</si>
  <si>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</si>
  <si>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</si>
  <si>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</si>
  <si>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</si>
  <si>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</si>
  <si>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</si>
  <si>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</si>
  <si>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</si>
  <si>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</si>
  <si>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</si>
  <si>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</si>
  <si>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</si>
  <si>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</si>
  <si>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</si>
  <si>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</si>
  <si>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</si>
  <si>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</si>
  <si>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</si>
  <si>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</si>
  <si>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</si>
  <si>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</si>
  <si>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</si>
  <si>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</si>
  <si>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</si>
  <si>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</si>
  <si>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</si>
  <si>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</si>
  <si>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</si>
  <si>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</si>
  <si>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</si>
  <si>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</si>
  <si>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</si>
  <si>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</si>
  <si>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</si>
  <si>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</si>
  <si>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</si>
  <si>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</si>
  <si>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</si>
  <si>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</si>
  <si>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</si>
  <si>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</si>
  <si>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</si>
  <si>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</si>
  <si>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</si>
  <si>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</si>
  <si>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</si>
  <si>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</si>
  <si>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</si>
  <si>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</si>
  <si>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</si>
  <si>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</si>
  <si>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</si>
  <si>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</si>
  <si>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</si>
  <si>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</si>
  <si>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</si>
  <si>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</si>
  <si>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</si>
  <si>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</si>
  <si>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</si>
  <si>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</si>
  <si>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</si>
  <si>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</si>
  <si>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</si>
  <si>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</si>
  <si>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</si>
  <si>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</si>
  <si>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</si>
  <si>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</si>
  <si>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</si>
  <si>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</si>
  <si>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</si>
  <si>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</si>
  <si>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</si>
  <si>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</si>
  <si>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</si>
  <si>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</si>
  <si>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</si>
  <si>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</si>
  <si>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</si>
  <si>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</si>
  <si>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</si>
  <si>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</si>
  <si>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</si>
  <si>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</si>
  <si>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</si>
  <si>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</si>
  <si>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</si>
  <si>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</si>
  <si>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</si>
  <si>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</si>
  <si>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</si>
  <si>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</si>
  <si>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</si>
  <si>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</si>
  <si>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</si>
  <si>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</si>
  <si>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</si>
  <si>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</si>
  <si>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</si>
  <si>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</si>
  <si>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</si>
  <si>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</si>
  <si>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</si>
  <si>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</si>
  <si>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</si>
  <si>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</si>
  <si>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</si>
  <si>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</si>
  <si>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</si>
  <si>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</si>
  <si>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</si>
  <si>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</si>
  <si>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</si>
  <si>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</si>
  <si>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</si>
  <si>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</si>
  <si>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</si>
  <si>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</si>
  <si>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</si>
  <si>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</si>
  <si>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</si>
  <si>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</si>
  <si>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</si>
  <si>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</si>
  <si>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</si>
  <si>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</si>
  <si>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</si>
  <si>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</si>
  <si>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</si>
  <si>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</si>
  <si>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</si>
  <si>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</si>
  <si>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</si>
  <si>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</si>
  <si>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</si>
  <si>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</si>
  <si>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</si>
  <si>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</si>
  <si>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</si>
  <si>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</si>
  <si>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</si>
  <si>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</si>
  <si>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</si>
  <si>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</si>
  <si>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</si>
  <si>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</si>
  <si>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</si>
  <si>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</si>
  <si>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</si>
  <si>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</si>
  <si>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</si>
  <si>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</si>
  <si>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</si>
  <si>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</si>
  <si>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</si>
  <si>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</si>
  <si>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</si>
  <si>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</si>
  <si>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</si>
  <si>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</si>
  <si>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</si>
  <si>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</si>
  <si>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</si>
  <si>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</si>
  <si>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</si>
  <si>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</si>
  <si>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</si>
  <si>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</si>
  <si>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</si>
  <si>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</si>
  <si>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</si>
  <si>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</si>
  <si>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</si>
  <si>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</si>
  <si>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</si>
  <si>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</si>
  <si>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</si>
  <si>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</si>
  <si>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</si>
  <si>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</si>
  <si>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</si>
  <si>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</si>
  <si>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</si>
  <si>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</si>
  <si>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</si>
  <si>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</si>
  <si>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</si>
  <si>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</si>
  <si>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</si>
  <si>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</si>
  <si>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</si>
  <si>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</si>
  <si>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</si>
  <si>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</si>
  <si>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</si>
  <si>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</si>
  <si>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</si>
  <si>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</si>
  <si>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</si>
  <si>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</si>
  <si>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</si>
  <si>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</si>
  <si>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</si>
  <si>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</si>
  <si>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</si>
  <si>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</si>
  <si>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</si>
  <si>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</si>
  <si>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</si>
  <si>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</si>
  <si>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</si>
  <si>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</si>
  <si>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</si>
  <si>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</si>
  <si>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</si>
  <si>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</si>
  <si>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</si>
  <si>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</si>
  <si>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</si>
  <si>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</si>
  <si>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</si>
  <si>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</si>
  <si>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</si>
  <si>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</si>
  <si>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</si>
  <si>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</si>
  <si>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</si>
  <si>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</si>
  <si>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</si>
  <si>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</si>
  <si>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</si>
  <si>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</si>
  <si>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</si>
  <si>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</si>
  <si>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</si>
  <si>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</si>
  <si>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</si>
  <si>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</si>
  <si>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</si>
  <si>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</si>
  <si>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</si>
  <si>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</si>
  <si>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</si>
  <si>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</si>
  <si>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</si>
  <si>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</si>
  <si>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</si>
  <si>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</si>
  <si>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</si>
  <si>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</si>
  <si>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</si>
  <si>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</si>
  <si>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</si>
  <si>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</si>
  <si>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</si>
  <si>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</si>
  <si>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</si>
  <si>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</si>
  <si>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</si>
  <si>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</si>
  <si>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</si>
  <si>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</si>
  <si>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</si>
  <si>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</si>
  <si>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</si>
  <si>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</si>
  <si>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</si>
  <si>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</si>
  <si>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</si>
  <si>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</si>
  <si>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</si>
  <si>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</si>
  <si>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</si>
  <si>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</si>
  <si>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</si>
  <si>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</si>
  <si>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</si>
  <si>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</si>
  <si>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</si>
  <si>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</si>
  <si>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</si>
  <si>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</si>
  <si>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</si>
  <si>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</si>
  <si>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</si>
  <si>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</si>
  <si>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</si>
  <si>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</si>
  <si>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</si>
  <si>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</si>
  <si>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</si>
  <si>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</si>
  <si>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</si>
  <si>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</si>
  <si>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</si>
  <si>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</si>
  <si>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</si>
  <si>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</si>
  <si>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</si>
  <si>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</si>
  <si>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</si>
  <si>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</si>
  <si>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</si>
  <si>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</si>
  <si>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</si>
  <si>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</si>
  <si>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</si>
  <si>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</si>
  <si>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</si>
  <si>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</si>
  <si>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</si>
  <si>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</si>
  <si>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</si>
  <si>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</si>
  <si>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</si>
  <si>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</si>
  <si>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</si>
  <si>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</si>
  <si>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</si>
  <si>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</si>
  <si>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</si>
  <si>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</si>
  <si>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</si>
  <si>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</si>
  <si>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</si>
  <si>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</si>
  <si>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</si>
  <si>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</si>
  <si>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</si>
  <si>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</si>
  <si>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</si>
  <si>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</si>
  <si>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</si>
  <si>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</si>
  <si>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</si>
  <si>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</si>
  <si>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</si>
  <si>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</si>
  <si>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</si>
  <si>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</si>
  <si>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</si>
  <si>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</si>
  <si>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</si>
  <si>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</si>
  <si>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</si>
  <si>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</si>
  <si>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</si>
  <si>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</si>
  <si>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</si>
  <si>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</si>
  <si>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</si>
  <si>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</si>
  <si>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</si>
  <si>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</si>
  <si>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</si>
  <si>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</si>
  <si>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</si>
  <si>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</si>
  <si>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</si>
  <si>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</si>
  <si>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</si>
  <si>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</si>
  <si>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</si>
  <si>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</si>
  <si>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</si>
  <si>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</si>
  <si>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</si>
  <si>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</si>
  <si>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</si>
  <si>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</si>
  <si>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</si>
  <si>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</si>
  <si>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</si>
  <si>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</si>
  <si>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</si>
  <si>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</si>
  <si>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</si>
  <si>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</si>
  <si>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</si>
  <si>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</si>
  <si>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</si>
  <si>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</si>
  <si>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</si>
  <si>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</si>
  <si>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</si>
  <si>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</si>
  <si>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</si>
  <si>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</si>
  <si>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</si>
  <si>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</si>
  <si>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</si>
  <si>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</si>
  <si>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</si>
  <si>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</si>
  <si>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</si>
  <si>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</si>
  <si>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</si>
  <si>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</si>
  <si>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</si>
  <si>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</si>
  <si>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</si>
  <si>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</si>
  <si>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</si>
  <si>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</si>
  <si>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</si>
  <si>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</si>
  <si>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</si>
  <si>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</si>
  <si>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</si>
  <si>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</si>
  <si>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</si>
  <si>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</si>
  <si>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</si>
  <si>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</si>
  <si>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</si>
  <si>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</si>
  <si>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</si>
  <si>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</si>
  <si>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</si>
  <si>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</si>
  <si>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</si>
  <si>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</si>
  <si>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</si>
  <si>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</si>
  <si>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</si>
  <si>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</si>
  <si>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</si>
  <si>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</si>
  <si>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</si>
  <si>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</si>
  <si>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</si>
  <si>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</si>
  <si>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</si>
  <si>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</si>
  <si>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</si>
  <si>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</si>
  <si>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</si>
  <si>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</si>
  <si>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</si>
  <si>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</si>
  <si>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</si>
  <si>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</si>
  <si>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</si>
  <si>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</si>
  <si>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</si>
  <si>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</si>
  <si>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</si>
  <si>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</si>
  <si>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</si>
  <si>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</si>
  <si>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</si>
  <si>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</si>
  <si>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</si>
  <si>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</si>
  <si>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</si>
  <si>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</si>
  <si>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</si>
  <si>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</si>
  <si>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</si>
  <si>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</si>
  <si>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</si>
  <si>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</si>
  <si>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</si>
  <si>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</si>
  <si>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</si>
  <si>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</si>
  <si>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</si>
  <si>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</si>
  <si>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</si>
  <si>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</si>
  <si>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</si>
  <si>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</si>
  <si>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</si>
  <si>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</si>
  <si>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</si>
  <si>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</si>
  <si>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</si>
  <si>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</si>
  <si>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</si>
  <si>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</si>
  <si>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</si>
  <si>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</si>
  <si>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</si>
  <si>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</si>
  <si>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</si>
  <si>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</si>
  <si>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</si>
  <si>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</si>
  <si>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</si>
  <si>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</si>
  <si>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</si>
  <si>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</si>
  <si>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</si>
  <si>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</si>
  <si>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</si>
  <si>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</si>
  <si>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</si>
  <si>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</si>
  <si>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</si>
  <si>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</si>
  <si>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</si>
  <si>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</si>
  <si>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</si>
  <si>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</si>
  <si>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</si>
  <si>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</si>
  <si>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</si>
  <si>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</si>
  <si>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</si>
  <si>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</si>
  <si>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</si>
  <si>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</si>
  <si>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</si>
  <si>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</si>
  <si>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</si>
  <si>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</si>
  <si>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</si>
  <si>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</si>
  <si>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</si>
  <si>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</si>
  <si>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</si>
  <si>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</si>
  <si>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</si>
  <si>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</si>
  <si>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</si>
  <si>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</si>
  <si>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</si>
  <si>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</si>
  <si>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</si>
  <si>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</si>
  <si>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</si>
  <si>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</si>
  <si>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</si>
  <si>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</si>
  <si>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</si>
  <si>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</si>
  <si>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</si>
  <si>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</si>
  <si>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</si>
  <si>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</si>
  <si>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</si>
  <si>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</si>
  <si>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</si>
  <si>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</si>
  <si>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</si>
  <si>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</si>
  <si>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</si>
  <si>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</si>
  <si>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</si>
  <si>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</si>
  <si>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</si>
  <si>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</si>
  <si>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</si>
  <si>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</si>
  <si>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</si>
  <si>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</si>
  <si>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</si>
  <si>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</si>
  <si>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</si>
  <si>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</si>
  <si>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</si>
  <si>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</si>
  <si>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</si>
  <si>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</si>
  <si>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</si>
  <si>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</si>
  <si>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</si>
  <si>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</si>
  <si>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</si>
  <si>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</si>
  <si>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</si>
  <si>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</si>
  <si>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</si>
  <si>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</si>
  <si>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</si>
  <si>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</si>
  <si>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</si>
  <si>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</si>
  <si>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</si>
  <si>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</si>
  <si>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</si>
  <si>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</si>
  <si>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</si>
  <si>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</si>
  <si>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</si>
  <si>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</si>
  <si>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</si>
  <si>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</si>
  <si>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</si>
  <si>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</si>
  <si>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</si>
  <si>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</si>
  <si>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</si>
  <si>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</si>
  <si>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</si>
  <si>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</si>
  <si>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</si>
  <si>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</si>
  <si>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</si>
  <si>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</si>
  <si>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</si>
  <si>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</si>
  <si>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</si>
  <si>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</si>
  <si>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</si>
  <si>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</si>
  <si>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</si>
  <si>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</si>
  <si>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</si>
  <si>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</si>
  <si>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</si>
  <si>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</si>
  <si>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</si>
  <si>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</si>
  <si>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</si>
  <si>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</si>
  <si>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</si>
  <si>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</si>
  <si>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</si>
  <si>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</si>
  <si>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</si>
  <si>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</si>
  <si>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</si>
  <si>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</si>
  <si>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</si>
  <si>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</si>
  <si>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</si>
  <si>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</si>
  <si>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</si>
  <si>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</si>
  <si>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</si>
  <si>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</si>
  <si>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</si>
  <si>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</si>
  <si>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</si>
  <si>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</si>
  <si>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</si>
  <si>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</si>
  <si>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</si>
  <si>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</si>
  <si>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</si>
  <si>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</si>
  <si>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</si>
  <si>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</si>
  <si>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</si>
  <si>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</si>
  <si>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</si>
  <si>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</si>
  <si>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</si>
  <si>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</si>
  <si>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</si>
  <si>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</si>
  <si>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</si>
  <si>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</si>
  <si>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</si>
  <si>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</si>
  <si>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</si>
  <si>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</si>
  <si>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</si>
  <si>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</si>
  <si>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</si>
  <si>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</si>
  <si>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</si>
  <si>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</si>
  <si>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</si>
  <si>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</si>
  <si>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</si>
  <si>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</si>
  <si>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</si>
  <si>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</si>
  <si>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</si>
  <si>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</si>
  <si>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</si>
  <si>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</si>
  <si>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</si>
  <si>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</si>
  <si>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</si>
  <si>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</si>
  <si>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</si>
  <si>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</si>
  <si>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</si>
  <si>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</si>
  <si>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</si>
  <si>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</si>
  <si>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</si>
  <si>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</si>
  <si>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</si>
  <si>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</si>
  <si>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</si>
  <si>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</si>
  <si>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</si>
  <si>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</si>
  <si>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</si>
  <si>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</si>
  <si>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</si>
  <si>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</si>
  <si>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</si>
  <si>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</si>
  <si>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</si>
  <si>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</si>
  <si>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</si>
  <si>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</si>
  <si>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</si>
  <si>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</si>
  <si>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</si>
  <si>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</si>
  <si>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</si>
  <si>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</si>
  <si>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</si>
  <si>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</si>
  <si>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</si>
  <si>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</si>
  <si>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</si>
  <si>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</si>
  <si>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</si>
  <si>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</si>
  <si>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</si>
  <si>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</si>
  <si>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</si>
  <si>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</si>
  <si>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</si>
  <si>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</si>
  <si>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</si>
  <si>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</si>
  <si>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</si>
  <si>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</si>
  <si>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</si>
  <si>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</si>
  <si>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</si>
  <si>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</si>
  <si>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</si>
  <si>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</si>
  <si>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</si>
  <si>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</si>
  <si>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</si>
  <si>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</si>
  <si>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</si>
  <si>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</si>
  <si>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</si>
  <si>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</si>
  <si>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</si>
  <si>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</si>
  <si>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</si>
  <si>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</si>
  <si>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</si>
  <si>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</si>
  <si>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</si>
  <si>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</si>
  <si>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</si>
  <si>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</si>
  <si>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</si>
  <si>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</si>
  <si>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</si>
  <si>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</si>
  <si>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</si>
  <si>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</si>
  <si>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</si>
  <si>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</si>
  <si>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</si>
  <si>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</si>
  <si>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</si>
  <si>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</si>
  <si>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</si>
  <si>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</si>
  <si>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</si>
  <si>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</si>
  <si>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</si>
  <si>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</si>
  <si>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</si>
  <si>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</si>
  <si>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</si>
  <si>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</si>
  <si>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</si>
  <si>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</si>
  <si>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</si>
  <si>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</si>
  <si>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</si>
  <si>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</si>
  <si>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</si>
  <si>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</si>
  <si>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</si>
  <si>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</si>
  <si>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</si>
  <si>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</si>
  <si>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</si>
  <si>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</si>
  <si>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</si>
  <si>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</si>
  <si>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</si>
  <si>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</si>
  <si>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</si>
  <si>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</si>
  <si>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</si>
  <si>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</si>
  <si>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</si>
  <si>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</si>
  <si>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</si>
  <si>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</si>
  <si>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</si>
  <si>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</si>
  <si>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</si>
  <si>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</si>
  <si>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</si>
  <si>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</si>
  <si>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</si>
  <si>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</si>
  <si>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</si>
  <si>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</si>
  <si>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</si>
  <si>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</si>
  <si>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</si>
  <si>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</si>
  <si>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</si>
  <si>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</si>
  <si>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</si>
  <si>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</si>
  <si>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</si>
  <si>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</si>
  <si>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</si>
  <si>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</si>
  <si>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</si>
  <si>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</si>
  <si>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</si>
  <si>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</si>
  <si>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</si>
  <si>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</si>
  <si>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</si>
  <si>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</si>
  <si>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</si>
  <si>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</si>
  <si>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</si>
  <si>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</si>
  <si>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</si>
  <si>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</si>
  <si>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</si>
  <si>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</si>
  <si>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</si>
  <si>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</si>
  <si>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</si>
  <si>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</si>
  <si>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</si>
  <si>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</si>
  <si>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</si>
  <si>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</si>
  <si>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</si>
  <si>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</si>
  <si>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</si>
  <si>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</si>
  <si>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</si>
  <si>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</si>
  <si>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</si>
  <si>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</si>
  <si>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</si>
  <si>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</si>
  <si>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</si>
  <si>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</si>
  <si>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</si>
  <si>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</si>
  <si>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</si>
  <si>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</si>
  <si>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</si>
  <si>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</si>
  <si>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</si>
  <si>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</si>
  <si>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</si>
  <si>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</si>
  <si>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</si>
  <si>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</si>
  <si>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</si>
  <si>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</si>
  <si>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</si>
  <si>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</si>
  <si>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</si>
  <si>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</si>
  <si>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</si>
  <si>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</si>
  <si>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</si>
  <si>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</si>
  <si>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</si>
  <si>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</si>
  <si>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</si>
  <si>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</si>
  <si>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</si>
  <si>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</si>
  <si>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</si>
  <si>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</si>
  <si>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</si>
  <si>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</si>
  <si>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</si>
  <si>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</si>
  <si>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</si>
  <si>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</si>
  <si>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</si>
  <si>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</si>
  <si>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</si>
  <si>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</si>
  <si>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</si>
  <si>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</si>
  <si>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</si>
  <si>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</si>
  <si>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</si>
  <si>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</si>
  <si>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</si>
  <si>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</si>
  <si>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</si>
  <si>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</si>
  <si>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</si>
  <si>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</si>
  <si>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</si>
  <si>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</si>
  <si>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</si>
  <si>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</si>
  <si>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</si>
  <si>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</si>
  <si>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</si>
  <si>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</si>
  <si>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</si>
  <si>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</si>
  <si>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</si>
  <si>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</si>
  <si>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</si>
  <si>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</si>
  <si>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</si>
  <si>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</si>
  <si>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</si>
  <si>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</si>
  <si>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</si>
  <si>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</si>
  <si>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</si>
  <si>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</si>
  <si>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</si>
  <si>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</si>
  <si>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</si>
  <si>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</si>
  <si>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</si>
  <si>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</si>
  <si>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</si>
  <si>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</si>
  <si>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</si>
  <si>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</si>
  <si>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</si>
  <si>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</si>
  <si>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</si>
  <si>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</si>
  <si>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</si>
  <si>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</si>
  <si>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</si>
  <si>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</si>
  <si>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</si>
  <si>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</si>
  <si>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</si>
  <si>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</si>
  <si>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</si>
  <si>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</si>
  <si>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</si>
  <si>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</si>
  <si>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</si>
  <si>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</si>
  <si>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</si>
  <si>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</si>
  <si>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</si>
  <si>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</si>
  <si>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</si>
  <si>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</si>
  <si>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</si>
  <si>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</si>
  <si>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</si>
  <si>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</si>
  <si>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</si>
  <si>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</si>
  <si>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</si>
  <si>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</si>
  <si>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</si>
  <si>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</si>
  <si>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</si>
  <si>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</si>
  <si>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</si>
  <si>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</si>
  <si>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</si>
  <si>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</si>
  <si>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</si>
  <si>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</si>
  <si>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</si>
  <si>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</si>
  <si>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</si>
  <si>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</si>
  <si>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</si>
  <si>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</si>
  <si>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</si>
  <si>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</si>
  <si>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</si>
  <si>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</si>
  <si>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</si>
  <si>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</si>
  <si>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</si>
  <si>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</si>
  <si>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</si>
  <si>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</si>
  <si>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</si>
  <si>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</si>
  <si>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</si>
  <si>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</si>
  <si>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</si>
  <si>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</si>
  <si>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</si>
  <si>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</si>
  <si>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</si>
  <si>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</si>
  <si>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</si>
  <si>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</si>
  <si>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</si>
  <si>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</si>
  <si>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</si>
  <si>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</si>
  <si>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</si>
  <si>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</si>
  <si>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</si>
  <si>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</si>
  <si>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</si>
  <si>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</si>
  <si>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</si>
  <si>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</si>
  <si>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</si>
  <si>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</si>
  <si>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</si>
  <si>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</si>
  <si>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</si>
  <si>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</si>
  <si>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</si>
  <si>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</si>
  <si>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</si>
  <si>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</si>
  <si>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</si>
  <si>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</si>
  <si>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</si>
  <si>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</si>
  <si>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</si>
  <si>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</si>
  <si>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</si>
  <si>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</si>
  <si>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</si>
  <si>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</si>
  <si>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</si>
  <si>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</si>
  <si>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</si>
  <si>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</si>
  <si>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</si>
  <si>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</si>
  <si>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</si>
  <si>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</si>
  <si>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</si>
  <si>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</si>
  <si>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</si>
  <si>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</si>
  <si>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</si>
  <si>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</si>
  <si>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</si>
  <si>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</si>
  <si>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</si>
  <si>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</si>
  <si>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</si>
  <si>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</si>
  <si>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</si>
  <si>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</si>
  <si>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</si>
  <si>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</si>
  <si>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</si>
  <si>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</si>
  <si>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</si>
  <si>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</si>
  <si>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</si>
  <si>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</si>
  <si>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</si>
  <si>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</si>
  <si>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</si>
  <si>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</si>
  <si>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</si>
  <si>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</si>
  <si>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</si>
  <si>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</si>
  <si>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</si>
  <si>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</si>
  <si>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</si>
  <si>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</si>
  <si>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</si>
  <si>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</si>
  <si>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</si>
  <si>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</si>
  <si>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</si>
  <si>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</si>
  <si>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</si>
  <si>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</si>
  <si>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</si>
  <si>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</si>
  <si>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</si>
  <si>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</si>
  <si>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</si>
  <si>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</si>
  <si>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</si>
  <si>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</si>
  <si>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</si>
  <si>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</si>
  <si>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</si>
  <si>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</si>
  <si>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</si>
  <si>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</si>
  <si>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</si>
  <si>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</si>
  <si>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</si>
  <si>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</si>
  <si>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</si>
  <si>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</si>
  <si>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</si>
  <si>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</si>
  <si>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</si>
  <si>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</si>
  <si>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</si>
  <si>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</si>
  <si>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</si>
  <si>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</si>
  <si>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</si>
  <si>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</si>
  <si>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</si>
  <si>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</si>
  <si>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</si>
  <si>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</si>
  <si>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</si>
  <si>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</si>
  <si>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</si>
  <si>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</si>
  <si>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</si>
  <si>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</si>
  <si>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</si>
  <si>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</si>
  <si>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</si>
  <si>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</si>
  <si>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</si>
  <si>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</si>
  <si>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</si>
  <si>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</si>
  <si>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</si>
  <si>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</si>
  <si>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</si>
  <si>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</si>
  <si>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</si>
  <si>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</si>
  <si>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</si>
  <si>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</si>
  <si>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</si>
  <si>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</si>
  <si>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</si>
  <si>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</si>
  <si>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</si>
  <si>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</si>
  <si>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</si>
  <si>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</si>
  <si>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</si>
  <si>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</si>
  <si>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</si>
  <si>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</si>
  <si>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</si>
  <si>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</si>
  <si>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</si>
  <si>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</si>
  <si>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</si>
  <si>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</si>
  <si>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</si>
  <si>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</si>
  <si>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</si>
  <si>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</si>
  <si>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</si>
  <si>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</si>
  <si>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</si>
  <si>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</si>
  <si>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</si>
  <si>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</si>
  <si>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</si>
  <si>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</si>
  <si>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</si>
  <si>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</si>
  <si>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</si>
  <si>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</si>
  <si>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</si>
  <si>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</si>
  <si>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</si>
  <si>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</si>
  <si>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</si>
  <si>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</si>
  <si>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</si>
  <si>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</si>
  <si>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</si>
  <si>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</si>
  <si>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</si>
  <si>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</si>
  <si>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</si>
  <si>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</si>
  <si>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</si>
  <si>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</si>
  <si>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</si>
  <si>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</si>
  <si>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</si>
  <si>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</si>
  <si>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</si>
  <si>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</si>
  <si>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</si>
  <si>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</si>
  <si>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</si>
  <si>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</si>
  <si>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</si>
  <si>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</si>
  <si>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</si>
  <si>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</si>
  <si>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</si>
  <si>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</si>
  <si>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</si>
  <si>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</si>
  <si>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</si>
  <si>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</si>
  <si>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</si>
  <si>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</si>
  <si>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</si>
  <si>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</si>
  <si>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</si>
  <si>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</si>
  <si>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</si>
  <si>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</si>
  <si>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</si>
  <si>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</si>
  <si>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</si>
  <si>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</si>
  <si>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</si>
  <si>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</si>
  <si>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</si>
  <si>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</si>
  <si>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</si>
  <si>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</si>
  <si>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</si>
  <si>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</si>
  <si>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</si>
  <si>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</si>
  <si>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</si>
  <si>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</si>
  <si>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</si>
  <si>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</si>
  <si>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</si>
  <si>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</si>
  <si>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</si>
  <si>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</si>
  <si>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</si>
  <si>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</si>
  <si>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</si>
  <si>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</si>
  <si>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</si>
  <si>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</si>
  <si>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</si>
  <si>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</si>
  <si>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</si>
  <si>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</si>
  <si>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</si>
  <si>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</si>
  <si>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</si>
  <si>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</si>
  <si>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</si>
  <si>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</si>
  <si>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</si>
  <si>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</si>
  <si>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</si>
  <si>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</si>
  <si>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</si>
  <si>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</si>
  <si>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</si>
  <si>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</si>
  <si>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</si>
  <si>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</si>
  <si>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</si>
  <si>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</si>
  <si>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</si>
  <si>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</si>
  <si>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</si>
  <si>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</si>
  <si>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</si>
  <si>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</si>
  <si>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</si>
  <si>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</si>
  <si>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</si>
  <si>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</si>
  <si>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</si>
  <si>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</si>
  <si>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</si>
  <si>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</si>
  <si>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</si>
  <si>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</si>
  <si>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</si>
  <si>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</si>
  <si>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</si>
  <si>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</si>
  <si>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</si>
  <si>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</si>
  <si>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</si>
  <si>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</si>
  <si>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</si>
  <si>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</si>
  <si>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</si>
  <si>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</si>
  <si>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</si>
  <si>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</si>
  <si>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</si>
  <si>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</si>
  <si>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</si>
  <si>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</si>
  <si>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</si>
  <si>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</si>
  <si>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</si>
  <si>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</si>
  <si>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</si>
  <si>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</si>
  <si>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</si>
  <si>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</si>
  <si>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</si>
  <si>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</si>
  <si>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</si>
  <si>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</si>
  <si>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</si>
  <si>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</si>
  <si>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</si>
  <si>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</si>
  <si>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</si>
  <si>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</si>
  <si>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</si>
  <si>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</si>
  <si>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</si>
  <si>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</si>
  <si>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</si>
  <si>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</si>
  <si>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</si>
  <si>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</si>
  <si>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</si>
  <si>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</si>
  <si>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</si>
  <si>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</si>
  <si>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</si>
  <si>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</si>
  <si>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</si>
  <si>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</si>
  <si>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</si>
  <si>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</si>
  <si>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</si>
  <si>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</si>
  <si>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</si>
  <si>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</si>
  <si>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</si>
  <si>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</si>
  <si>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</si>
  <si>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</si>
  <si>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</si>
  <si>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</si>
  <si>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</si>
  <si>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</si>
  <si>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</si>
  <si>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</si>
  <si>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</si>
  <si>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</si>
  <si>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</si>
  <si>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</si>
  <si>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</si>
  <si>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</si>
  <si>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</si>
  <si>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</si>
  <si>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</si>
  <si>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</si>
  <si>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</si>
  <si>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</si>
  <si>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</si>
  <si>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</si>
  <si>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</si>
  <si>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</si>
  <si>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</si>
  <si>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</si>
  <si>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</si>
  <si>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</si>
  <si>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</si>
  <si>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</si>
  <si>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</si>
  <si>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</si>
  <si>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</si>
  <si>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</si>
  <si>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</si>
  <si>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</si>
  <si>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</si>
  <si>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</si>
  <si>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</si>
  <si>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</si>
  <si>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</si>
  <si>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</si>
  <si>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</si>
  <si>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</si>
  <si>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</si>
  <si>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</si>
  <si>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</si>
  <si>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</si>
  <si>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</si>
  <si>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</si>
  <si>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</si>
  <si>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</si>
  <si>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</si>
  <si>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</si>
  <si>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</si>
  <si>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</si>
  <si>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</si>
  <si>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</si>
  <si>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</si>
  <si>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</si>
  <si>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</si>
  <si>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</si>
  <si>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</si>
  <si>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</si>
  <si>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</si>
  <si>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</si>
  <si>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</si>
  <si>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</si>
  <si>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</si>
  <si>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</si>
  <si>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</si>
  <si>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</si>
  <si>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</si>
  <si>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</si>
  <si>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</si>
  <si>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</si>
  <si>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</si>
  <si>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</si>
  <si>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</si>
  <si>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</si>
  <si>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</si>
  <si>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</si>
  <si>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</si>
  <si>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</si>
  <si>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</si>
  <si>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</si>
  <si>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</si>
  <si>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</si>
  <si>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</si>
  <si>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</si>
  <si>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</si>
  <si>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</si>
  <si>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</si>
  <si>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</si>
  <si>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</si>
  <si>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</si>
  <si>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</si>
  <si>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</si>
  <si>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</si>
  <si>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</si>
  <si>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</si>
  <si>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</si>
  <si>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</si>
  <si>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</si>
  <si>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</si>
  <si>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</si>
  <si>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</si>
  <si>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</si>
  <si>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</si>
  <si>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</si>
  <si>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</si>
  <si>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</si>
  <si>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</si>
  <si>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</si>
  <si>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</si>
  <si>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</si>
  <si>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</si>
  <si>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</si>
  <si>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</si>
  <si>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</si>
  <si>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</si>
  <si>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</si>
  <si>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</si>
  <si>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</si>
  <si>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</si>
  <si>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</si>
  <si>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</si>
  <si>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</si>
  <si>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</si>
  <si>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</si>
  <si>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</si>
  <si>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</si>
  <si>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</si>
  <si>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</si>
  <si>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</si>
  <si>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</si>
  <si>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</si>
  <si>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</si>
  <si>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</si>
  <si>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</si>
  <si>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</si>
  <si>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</si>
  <si>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</si>
  <si>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</si>
  <si>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</si>
  <si>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</si>
  <si>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</si>
  <si>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</si>
  <si>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</si>
  <si>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</si>
  <si>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</si>
  <si>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</si>
  <si>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</si>
  <si>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</si>
  <si>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</si>
  <si>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</si>
  <si>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</si>
  <si>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</si>
  <si>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</si>
  <si>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</si>
  <si>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</si>
  <si>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</si>
  <si>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</si>
  <si>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</si>
  <si>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</si>
  <si>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</si>
  <si>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</si>
  <si>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</si>
  <si>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</si>
  <si>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</si>
  <si>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</si>
  <si>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</si>
  <si>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</si>
  <si>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</si>
  <si>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</si>
  <si>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</si>
  <si>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</si>
  <si>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</si>
  <si>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</si>
  <si>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</si>
  <si>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</si>
  <si>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</si>
  <si>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</si>
  <si>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</si>
  <si>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</si>
  <si>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</si>
  <si>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</si>
  <si>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</si>
  <si>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</si>
  <si>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</si>
  <si>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</si>
  <si>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</si>
  <si>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</si>
  <si>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</si>
  <si>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</si>
  <si>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</si>
  <si>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</si>
  <si>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</si>
  <si>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</si>
  <si>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</si>
  <si>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</si>
  <si>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</si>
  <si>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</si>
  <si>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</si>
  <si>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</si>
  <si>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</si>
  <si>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</si>
  <si>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</si>
  <si>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</si>
  <si>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</si>
  <si>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</si>
  <si>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</si>
  <si>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</si>
  <si>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</si>
  <si>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</si>
  <si>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</si>
  <si>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</si>
  <si>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</si>
  <si>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</si>
  <si>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</si>
  <si>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</si>
  <si>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</si>
  <si>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</si>
  <si>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</si>
  <si>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</si>
  <si>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</si>
  <si>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</si>
  <si>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</si>
  <si>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</si>
  <si>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</si>
  <si>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</si>
  <si>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</si>
  <si>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</si>
  <si>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</si>
  <si>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</si>
  <si>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</si>
  <si>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</si>
  <si>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</si>
  <si>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</si>
  <si>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</si>
  <si>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</si>
  <si>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</si>
  <si>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</si>
  <si>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</si>
  <si>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</si>
  <si>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</si>
  <si>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</si>
  <si>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</si>
  <si>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</si>
  <si>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</si>
  <si>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</si>
  <si>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</si>
  <si>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</si>
  <si>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</si>
  <si>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</si>
  <si>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</si>
  <si>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</si>
  <si>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</si>
  <si>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</si>
  <si>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</si>
  <si>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</si>
  <si>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</si>
  <si>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</si>
  <si>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</si>
  <si>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</si>
  <si>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</si>
  <si>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</si>
  <si>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</si>
  <si>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</si>
  <si>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</si>
  <si>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</si>
  <si>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</si>
  <si>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</si>
  <si>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</si>
  <si>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</si>
  <si>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</si>
  <si>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</si>
  <si>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</si>
  <si>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</si>
  <si>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</si>
  <si>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</si>
  <si>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</si>
  <si>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</si>
  <si>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</si>
  <si>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</si>
  <si>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</si>
  <si>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</si>
  <si>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</si>
  <si>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</si>
  <si>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</si>
  <si>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</si>
  <si>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</si>
  <si>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</si>
  <si>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</si>
  <si>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</si>
  <si>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</si>
  <si>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</si>
  <si>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</si>
  <si>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</si>
  <si>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</si>
  <si>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</si>
  <si>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</si>
  <si>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</si>
  <si>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</si>
  <si>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</si>
  <si>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</si>
  <si>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</si>
  <si>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</si>
  <si>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</si>
  <si>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</si>
  <si>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</si>
  <si>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</si>
  <si>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</si>
  <si>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</si>
  <si>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</si>
  <si>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</si>
  <si>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</si>
  <si>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</si>
  <si>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</si>
  <si>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</si>
  <si>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</si>
  <si>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</si>
  <si>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</si>
  <si>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</si>
  <si>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</si>
  <si>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</si>
  <si>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</si>
  <si>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</si>
  <si>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</si>
  <si>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</si>
  <si>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</si>
  <si>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</si>
  <si>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</si>
  <si>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</si>
  <si>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</si>
  <si>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</si>
  <si>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</si>
  <si>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</si>
  <si>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</si>
  <si>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</si>
  <si>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</si>
  <si>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</si>
  <si>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</si>
  <si>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</si>
  <si>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</si>
  <si>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</si>
  <si>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</si>
  <si>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</si>
  <si>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</si>
  <si>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</si>
  <si>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</si>
  <si>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</si>
  <si>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</si>
  <si>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</si>
  <si>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</si>
  <si>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</si>
  <si>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</si>
  <si>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</si>
  <si>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</si>
  <si>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</si>
  <si>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</si>
  <si>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</si>
  <si>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</si>
  <si>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</si>
  <si>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</si>
  <si>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</si>
  <si>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</si>
  <si>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</si>
  <si>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</si>
  <si>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</si>
  <si>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</si>
  <si>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</si>
  <si>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</si>
  <si>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</si>
  <si>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</si>
  <si>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</si>
  <si>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</si>
  <si>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</si>
  <si>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</si>
  <si>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</si>
  <si>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</si>
  <si>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</si>
  <si>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</si>
  <si>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</si>
  <si>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</si>
  <si>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</si>
  <si>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</si>
  <si>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</si>
  <si>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</si>
  <si>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</si>
  <si>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</si>
  <si>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</si>
  <si>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</si>
  <si>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</si>
  <si>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</si>
  <si>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</si>
  <si>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</si>
  <si>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</si>
  <si>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</si>
  <si>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</si>
  <si>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</si>
  <si>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</si>
  <si>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</si>
  <si>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</si>
  <si>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</si>
  <si>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</si>
  <si>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</si>
  <si>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</si>
  <si>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</si>
  <si>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</si>
  <si>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</si>
  <si>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</si>
  <si>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</si>
  <si>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</si>
  <si>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</si>
  <si>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</si>
  <si>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</si>
  <si>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</si>
  <si>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</si>
  <si>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</si>
  <si>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</si>
  <si>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</si>
  <si>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</si>
  <si>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</si>
  <si>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</si>
  <si>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</si>
  <si>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</si>
  <si>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</si>
  <si>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</si>
  <si>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</si>
  <si>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</si>
  <si>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</si>
  <si>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</si>
  <si>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</si>
  <si>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</si>
  <si>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</si>
  <si>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</si>
  <si>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</si>
  <si>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</si>
  <si>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</si>
  <si>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</si>
  <si>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</si>
  <si>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</si>
  <si>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</si>
  <si>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</si>
  <si>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</si>
  <si>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</si>
  <si>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</si>
  <si>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</si>
  <si>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</si>
  <si>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</si>
  <si>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</si>
  <si>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</si>
  <si>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</si>
  <si>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</si>
  <si>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</si>
  <si>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</si>
  <si>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</si>
  <si>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</si>
  <si>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</si>
  <si>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</si>
  <si>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</si>
  <si>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</si>
  <si>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</si>
  <si>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</si>
  <si>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</si>
  <si>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</si>
  <si>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</si>
  <si>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</si>
  <si>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</si>
  <si>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</si>
  <si>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</si>
  <si>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</si>
  <si>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</si>
  <si>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</si>
  <si>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</si>
  <si>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</si>
  <si>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</si>
  <si>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</si>
  <si>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</si>
  <si>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</si>
  <si>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</si>
  <si>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</si>
  <si>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</si>
  <si>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</si>
  <si>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</si>
  <si>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</si>
  <si>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</si>
  <si>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</si>
  <si>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</si>
  <si>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</si>
  <si>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</si>
  <si>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</si>
  <si>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</si>
  <si>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</si>
  <si>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</si>
  <si>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</si>
  <si>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</si>
  <si>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</si>
  <si>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</si>
  <si>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</si>
  <si>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</si>
  <si>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</si>
  <si>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</si>
  <si>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</si>
  <si>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</si>
  <si>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</si>
  <si>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</si>
  <si>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</si>
  <si>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</si>
  <si>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</si>
  <si>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</si>
  <si>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</si>
  <si>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</si>
  <si>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</si>
  <si>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</si>
  <si>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</si>
  <si>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</si>
  <si>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</si>
  <si>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</si>
  <si>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</si>
  <si>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</si>
  <si>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</si>
  <si>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</si>
  <si>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</si>
  <si>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</si>
  <si>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</si>
  <si>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</si>
  <si>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</si>
  <si>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</si>
  <si>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</si>
  <si>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</si>
  <si>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</si>
  <si>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</si>
  <si>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</si>
  <si>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</si>
  <si>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</si>
  <si>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</si>
  <si>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</si>
  <si>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</si>
  <si>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</si>
  <si>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</si>
  <si>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</si>
  <si>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</si>
  <si>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</si>
  <si>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</si>
  <si>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</si>
  <si>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</si>
  <si>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</si>
  <si>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</si>
  <si>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</si>
  <si>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</si>
  <si>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</si>
  <si>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</si>
  <si>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</si>
  <si>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</si>
  <si>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</si>
  <si>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</si>
  <si>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</si>
  <si>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</si>
  <si>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</si>
  <si>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</si>
  <si>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</si>
  <si>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</si>
  <si>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</si>
  <si>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</si>
  <si>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</si>
  <si>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</si>
  <si>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</si>
  <si>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</si>
  <si>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</si>
  <si>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</si>
  <si>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</si>
  <si>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</si>
  <si>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</si>
  <si>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</si>
  <si>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</si>
  <si>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</si>
  <si>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</si>
  <si>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</si>
  <si>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</si>
  <si>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</si>
  <si>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</si>
  <si>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</si>
  <si>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</si>
  <si>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</si>
  <si>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</si>
  <si>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</si>
  <si>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</si>
  <si>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</si>
  <si>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</si>
  <si>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</si>
  <si>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</si>
  <si>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</si>
  <si>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</si>
  <si>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</si>
  <si>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</si>
  <si>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</si>
  <si>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</si>
  <si>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</si>
  <si>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</si>
  <si>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</si>
  <si>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</si>
  <si>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</si>
  <si>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</si>
  <si>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</si>
  <si>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</si>
  <si>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</si>
  <si>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</si>
  <si>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</si>
  <si>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</si>
  <si>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</si>
  <si>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</si>
  <si>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</si>
  <si>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</si>
  <si>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</si>
  <si>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</si>
  <si>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</si>
  <si>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</si>
  <si>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</si>
  <si>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</si>
  <si>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</si>
  <si>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</si>
  <si>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</si>
  <si>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</si>
  <si>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</si>
  <si>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</si>
  <si>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</si>
  <si>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</si>
  <si>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</si>
  <si>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</si>
  <si>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</si>
  <si>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</si>
  <si>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</si>
  <si>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</si>
  <si>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</si>
  <si>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</si>
  <si>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</si>
  <si>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</si>
  <si>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</si>
  <si>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</si>
  <si>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</si>
  <si>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</si>
  <si>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</si>
  <si>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</si>
  <si>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</si>
  <si>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</si>
  <si>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</si>
  <si>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</si>
  <si>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</si>
  <si>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</si>
  <si>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</si>
  <si>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</si>
  <si>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</si>
  <si>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</si>
  <si>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</si>
  <si>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</si>
  <si>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</si>
  <si>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</si>
  <si>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</si>
  <si>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</si>
  <si>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</si>
  <si>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</si>
  <si>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</si>
  <si>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</si>
  <si>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</si>
  <si>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</si>
  <si>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</si>
  <si>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</si>
  <si>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</si>
  <si>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</si>
  <si>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</si>
  <si>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</si>
  <si>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</si>
  <si>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</si>
  <si>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</si>
  <si>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</si>
  <si>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</si>
  <si>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</si>
  <si>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</si>
  <si>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</si>
  <si>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</si>
  <si>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</si>
  <si>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</si>
  <si>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</si>
  <si>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</si>
  <si>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</si>
  <si>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</si>
  <si>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</si>
  <si>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</si>
  <si>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</si>
  <si>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</si>
  <si>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</si>
  <si>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</si>
  <si>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</si>
  <si>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</si>
  <si>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</si>
  <si>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</si>
  <si>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</si>
  <si>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</si>
  <si>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</si>
  <si>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</si>
  <si>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</si>
  <si>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</si>
  <si>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</si>
  <si>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</si>
  <si>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</si>
  <si>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</si>
  <si>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</si>
  <si>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</si>
  <si>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</si>
  <si>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</si>
  <si>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</si>
  <si>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</si>
  <si>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</si>
  <si>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</si>
  <si>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</si>
  <si>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</si>
  <si>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</si>
  <si>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</si>
  <si>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</si>
  <si>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</si>
  <si>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</si>
  <si>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</si>
  <si>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</si>
  <si>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</si>
  <si>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</si>
  <si>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</si>
  <si>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</si>
  <si>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</si>
  <si>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</si>
  <si>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</si>
  <si>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</si>
  <si>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</si>
  <si>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</si>
  <si>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</si>
  <si>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</si>
  <si>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</si>
  <si>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</si>
  <si>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</si>
  <si>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</si>
  <si>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</si>
  <si>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</si>
  <si>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</si>
  <si>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</si>
  <si>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</si>
  <si>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</si>
  <si>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</si>
  <si>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</si>
  <si>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</si>
  <si>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</si>
  <si>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</si>
  <si>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</si>
  <si>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</si>
  <si>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</si>
  <si>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</si>
  <si>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</si>
  <si>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</si>
  <si>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</si>
  <si>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</si>
  <si>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</si>
  <si>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</si>
  <si>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</si>
  <si>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</si>
  <si>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</si>
  <si>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</si>
  <si>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</si>
  <si>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</si>
  <si>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</si>
  <si>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</si>
  <si>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</si>
  <si>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</si>
  <si>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</si>
  <si>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</si>
  <si>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</si>
  <si>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</si>
  <si>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</si>
  <si>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</si>
  <si>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</si>
  <si>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</si>
  <si>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</si>
  <si>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</si>
  <si>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</si>
  <si>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</si>
  <si>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</si>
  <si>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</si>
  <si>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</si>
  <si>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</si>
  <si>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</si>
  <si>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</si>
  <si>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</si>
  <si>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</si>
  <si>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</si>
  <si>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</si>
  <si>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</si>
  <si>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</si>
  <si>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</si>
  <si>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</si>
  <si>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</si>
  <si>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</si>
  <si>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</si>
  <si>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</si>
  <si>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</si>
  <si>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</si>
  <si>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</si>
  <si>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</si>
  <si>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</si>
  <si>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</si>
  <si>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</si>
  <si>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</si>
  <si>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</si>
  <si>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</si>
  <si>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</si>
  <si>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</si>
  <si>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</si>
  <si>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</si>
  <si>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</si>
  <si>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</si>
  <si>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</si>
  <si>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</si>
  <si>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</si>
  <si>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</si>
  <si>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</si>
  <si>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</si>
  <si>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</si>
  <si>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</si>
  <si>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</si>
  <si>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</si>
  <si>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</si>
  <si>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</si>
  <si>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</si>
  <si>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</si>
  <si>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</si>
  <si>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</si>
  <si>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</si>
  <si>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</si>
  <si>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</si>
  <si>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</si>
  <si>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</si>
  <si>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</si>
  <si>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</si>
  <si>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</si>
  <si>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</si>
  <si>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</si>
  <si>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</si>
  <si>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</si>
  <si>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</si>
  <si>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</si>
  <si>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</si>
  <si>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</si>
  <si>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</si>
  <si>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</si>
  <si>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</si>
  <si>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</si>
  <si>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</si>
  <si>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</si>
  <si>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</si>
  <si>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</si>
  <si>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</si>
  <si>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</si>
  <si>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</si>
  <si>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</si>
  <si>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</si>
  <si>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</si>
  <si>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</si>
  <si>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</si>
  <si>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</si>
  <si>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</si>
  <si>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</si>
  <si>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</si>
  <si>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</si>
  <si>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</si>
  <si>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</si>
  <si>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</si>
  <si>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</si>
  <si>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</si>
  <si>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</si>
  <si>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</si>
  <si>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</si>
  <si>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</si>
  <si>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</si>
  <si>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</si>
  <si>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</si>
  <si>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</si>
  <si>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</si>
  <si>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</si>
  <si>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</si>
  <si>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</si>
  <si>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</si>
  <si>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</si>
  <si>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</si>
  <si>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</si>
  <si>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</si>
  <si>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</si>
  <si>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</si>
  <si>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</si>
  <si>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</si>
  <si>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</si>
  <si>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</si>
  <si>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</si>
  <si>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</si>
  <si>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</si>
  <si>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</si>
  <si>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</si>
  <si>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</si>
  <si>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</si>
  <si>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</si>
  <si>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</si>
  <si>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</si>
  <si>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</si>
  <si>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</si>
  <si>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</si>
  <si>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</si>
  <si>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</si>
  <si>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</si>
  <si>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</si>
  <si>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</si>
  <si>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</si>
  <si>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</si>
  <si>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</si>
  <si>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</si>
  <si>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</si>
  <si>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</si>
  <si>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</si>
  <si>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</si>
  <si>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</si>
  <si>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</si>
  <si>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</si>
  <si>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</si>
  <si>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</si>
  <si>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</si>
  <si>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</si>
  <si>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</si>
  <si>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</si>
  <si>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</si>
  <si>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</si>
  <si>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</si>
  <si>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</si>
  <si>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</si>
  <si>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</si>
  <si>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</si>
  <si>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</si>
  <si>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</si>
  <si>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</si>
  <si>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</si>
  <si>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</si>
  <si>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</si>
  <si>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</si>
  <si>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</si>
  <si>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</si>
  <si>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</si>
  <si>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</si>
  <si>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</si>
  <si>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</si>
  <si>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</si>
  <si>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</si>
  <si>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</si>
  <si>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</si>
  <si>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</si>
  <si>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</si>
  <si>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</si>
  <si>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</si>
  <si>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</si>
  <si>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</si>
  <si>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</si>
  <si>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</si>
  <si>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</si>
  <si>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</si>
  <si>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</si>
  <si>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</si>
  <si>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</si>
  <si>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</si>
  <si>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</si>
  <si>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</si>
  <si>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</si>
  <si>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</si>
  <si>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</si>
  <si>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</si>
  <si>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</si>
  <si>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</si>
  <si>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</si>
  <si>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</si>
  <si>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</si>
  <si>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</si>
  <si>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</si>
  <si>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</si>
  <si>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</si>
  <si>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</si>
  <si>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</si>
  <si>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</si>
  <si>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</si>
  <si>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</si>
  <si>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</si>
  <si>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</si>
  <si>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</si>
  <si>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</si>
  <si>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</si>
  <si>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</si>
  <si>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</si>
  <si>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</si>
  <si>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</si>
  <si>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</si>
  <si>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</si>
  <si>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</si>
  <si>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</si>
  <si>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</si>
  <si>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</si>
  <si>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</si>
  <si>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</si>
  <si>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</si>
  <si>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</si>
  <si>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</si>
  <si>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</si>
  <si>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</si>
  <si>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</si>
  <si>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</si>
  <si>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</si>
  <si>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</si>
  <si>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</si>
  <si>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</si>
  <si>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</si>
  <si>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</si>
  <si>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</si>
  <si>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</si>
  <si>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</si>
  <si>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</si>
  <si>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</si>
  <si>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</si>
  <si>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</si>
  <si>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</si>
  <si>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</si>
  <si>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</si>
  <si>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</si>
  <si>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</si>
  <si>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</si>
  <si>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</si>
  <si>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</si>
  <si>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</si>
  <si>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</si>
  <si>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</si>
  <si>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</si>
  <si>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</si>
  <si>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</si>
  <si>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</si>
  <si>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</si>
  <si>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</si>
  <si>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</si>
  <si>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</si>
  <si>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</si>
  <si>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</si>
  <si>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</si>
  <si>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</si>
  <si>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</si>
  <si>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</si>
  <si>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</si>
  <si>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</si>
  <si>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</si>
  <si>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</si>
  <si>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</si>
  <si>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</si>
  <si>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</si>
  <si>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</si>
  <si>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</si>
  <si>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</si>
  <si>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</si>
  <si>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</si>
  <si>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</si>
  <si>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</si>
  <si>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</si>
  <si>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</si>
  <si>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</si>
  <si>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</si>
  <si>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</si>
  <si>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</si>
  <si>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</si>
  <si>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</si>
  <si>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</si>
  <si>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</si>
  <si>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</si>
  <si>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</si>
  <si>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</si>
  <si>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</si>
  <si>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</si>
  <si>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</si>
  <si>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</si>
  <si>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</si>
  <si>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</si>
  <si>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</si>
  <si>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</si>
  <si>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</si>
  <si>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</si>
  <si>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</si>
  <si>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</si>
  <si>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</si>
  <si>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</si>
  <si>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</si>
  <si>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</si>
  <si>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</si>
  <si>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</si>
  <si>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</si>
  <si>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</si>
  <si>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</si>
  <si>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</si>
  <si>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</si>
  <si>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</si>
  <si>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</si>
  <si>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</si>
  <si>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</si>
  <si>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</si>
  <si>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</si>
  <si>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</si>
  <si>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</si>
  <si>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</si>
  <si>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</si>
  <si>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</si>
  <si>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</si>
  <si>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</si>
  <si>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</si>
  <si>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</si>
  <si>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</si>
  <si>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</si>
  <si>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</si>
  <si>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</si>
  <si>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</si>
  <si>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</si>
  <si>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</si>
  <si>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</si>
  <si>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</si>
  <si>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</si>
  <si>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</si>
  <si>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</si>
  <si>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</si>
  <si>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</si>
  <si>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</si>
  <si>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</si>
  <si>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</si>
  <si>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</si>
  <si>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</si>
  <si>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</si>
  <si>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</si>
  <si>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</si>
  <si>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</si>
  <si>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</si>
  <si>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</si>
  <si>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</si>
  <si>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</si>
  <si>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</si>
  <si>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</si>
  <si>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</si>
  <si>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</si>
  <si>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</si>
  <si>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</si>
  <si>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</si>
  <si>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</si>
  <si>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</si>
  <si>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</si>
  <si>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</si>
  <si>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</si>
  <si>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</si>
  <si>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</si>
  <si>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</si>
  <si>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</si>
  <si>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</si>
  <si>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</si>
  <si>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</si>
  <si>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</si>
  <si>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</si>
  <si>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</si>
  <si>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</si>
  <si>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</si>
  <si>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</si>
  <si>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</si>
  <si>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</si>
  <si>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</si>
  <si>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</si>
  <si>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</si>
  <si>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</si>
  <si>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</si>
  <si>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</si>
  <si>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</si>
  <si>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</si>
  <si>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</si>
  <si>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</si>
  <si>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</si>
  <si>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</si>
  <si>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</si>
  <si>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</si>
  <si>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</si>
  <si>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</si>
  <si>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</si>
  <si>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</si>
  <si>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</si>
  <si>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</si>
  <si>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</si>
  <si>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</si>
  <si>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</si>
  <si>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</si>
  <si>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</si>
  <si>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</si>
  <si>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</si>
  <si>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</si>
  <si>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</si>
  <si>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</si>
  <si>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</si>
  <si>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</si>
  <si>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</si>
  <si>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</si>
  <si>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</si>
  <si>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</si>
  <si>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</si>
  <si>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</si>
  <si>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</si>
  <si>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</si>
  <si>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</si>
  <si>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</si>
  <si>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</si>
  <si>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</si>
  <si>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</si>
  <si>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</si>
  <si>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</si>
  <si>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</si>
  <si>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</si>
  <si>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</si>
  <si>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</si>
  <si>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</si>
  <si>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</si>
  <si>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</si>
  <si>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</si>
  <si>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</si>
  <si>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</si>
  <si>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</si>
  <si>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</si>
  <si>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</si>
  <si>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</si>
  <si>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</si>
  <si>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</si>
  <si>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</si>
  <si>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</si>
  <si>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</si>
  <si>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</si>
  <si>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</si>
  <si>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</si>
  <si>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</si>
  <si>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</si>
  <si>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</si>
  <si>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</si>
  <si>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</si>
  <si>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</si>
  <si>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</si>
  <si>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</si>
  <si>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</si>
  <si>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</si>
  <si>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</si>
  <si>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</si>
  <si>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</si>
  <si>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</si>
  <si>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</si>
  <si>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</si>
  <si>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</si>
  <si>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</si>
  <si>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</si>
  <si>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</si>
  <si>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</si>
  <si>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</si>
  <si>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</si>
  <si>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</si>
  <si>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</si>
  <si>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</si>
  <si>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</si>
  <si>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</si>
  <si>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</si>
  <si>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</si>
  <si>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</si>
  <si>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</si>
  <si>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</si>
  <si>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</si>
  <si>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</si>
  <si>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</si>
  <si>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</si>
  <si>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</si>
  <si>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</si>
  <si>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</si>
  <si>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</si>
  <si>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</si>
  <si>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</si>
  <si>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</si>
  <si>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</si>
  <si>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</si>
  <si>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</si>
  <si>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</si>
  <si>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</si>
  <si>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</si>
  <si>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</si>
  <si>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</si>
  <si>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</si>
  <si>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</si>
  <si>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</si>
  <si>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</si>
  <si>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</si>
  <si>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</si>
  <si>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</si>
  <si>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</si>
  <si>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</si>
  <si>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</si>
  <si>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</si>
  <si>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</si>
  <si>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</si>
  <si>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</si>
  <si>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</si>
  <si>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</si>
  <si>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</si>
  <si>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</si>
  <si>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</si>
  <si>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</si>
  <si>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</si>
  <si>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</si>
  <si>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</si>
  <si>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</si>
  <si>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</si>
  <si>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</si>
  <si>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</si>
  <si>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</si>
  <si>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</si>
  <si>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</si>
  <si>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</si>
  <si>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</si>
  <si>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</si>
  <si>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</si>
  <si>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</si>
  <si>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</si>
  <si>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</si>
  <si>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</si>
  <si>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</si>
  <si>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</si>
  <si>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</si>
  <si>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</si>
  <si>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</si>
  <si>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</si>
  <si>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</si>
  <si>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</si>
  <si>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</si>
  <si>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</si>
  <si>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</si>
  <si>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</si>
  <si>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</si>
  <si>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</si>
  <si>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</si>
  <si>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</si>
  <si>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</si>
  <si>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</si>
  <si>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</si>
  <si>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</si>
  <si>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</si>
  <si>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</si>
  <si>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</si>
  <si>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</si>
  <si>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</si>
  <si>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</si>
  <si>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</si>
  <si>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</si>
  <si>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</si>
  <si>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</si>
  <si>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</si>
  <si>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</si>
  <si>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</si>
  <si>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</si>
  <si>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</si>
  <si>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</si>
  <si>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</si>
  <si>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</si>
  <si>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</si>
  <si>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</si>
  <si>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</si>
  <si>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</si>
  <si>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</si>
  <si>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</si>
  <si>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</si>
  <si>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</si>
  <si>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</si>
  <si>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</si>
  <si>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</si>
  <si>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</si>
  <si>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</si>
  <si>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</si>
  <si>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</si>
  <si>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</si>
  <si>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</si>
  <si>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</si>
  <si>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</si>
  <si>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</si>
  <si>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</si>
  <si>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</si>
  <si>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</si>
  <si>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</si>
  <si>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</si>
  <si>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</si>
  <si>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</si>
  <si>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</si>
  <si>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</si>
  <si>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</si>
  <si>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</si>
  <si>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</si>
  <si>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</si>
  <si>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</si>
  <si>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</si>
  <si>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</si>
  <si>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</si>
  <si>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</si>
  <si>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</si>
  <si>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</si>
  <si>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</si>
  <si>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</si>
  <si>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</si>
  <si>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</si>
  <si>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</si>
  <si>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</si>
  <si>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</si>
  <si>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</si>
  <si>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</si>
  <si>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</si>
  <si>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</si>
  <si>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</si>
  <si>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</si>
  <si>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</si>
  <si>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</si>
  <si>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</si>
  <si>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</si>
  <si>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</si>
  <si>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</si>
  <si>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</si>
  <si>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</si>
  <si>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</si>
  <si>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</si>
  <si>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</si>
  <si>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</si>
  <si>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</si>
  <si>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</si>
  <si>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</si>
  <si>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</si>
  <si>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</si>
  <si>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</si>
  <si>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</si>
  <si>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</si>
  <si>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</si>
  <si>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</si>
  <si>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</si>
  <si>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</si>
  <si>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</si>
  <si>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</si>
  <si>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</si>
  <si>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</si>
  <si>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</si>
  <si>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</si>
  <si>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</si>
  <si>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</si>
  <si>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</si>
  <si>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</si>
  <si>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</si>
  <si>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</si>
  <si>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</si>
  <si>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</si>
  <si>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</si>
  <si>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</si>
  <si>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</si>
  <si>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</si>
  <si>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</si>
  <si>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</si>
  <si>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</si>
  <si>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</si>
  <si>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</si>
  <si>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</si>
  <si>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</si>
  <si>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</si>
  <si>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</si>
  <si>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</si>
  <si>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</si>
  <si>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</si>
  <si>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</si>
  <si>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</si>
  <si>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</si>
  <si>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</si>
  <si>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</si>
  <si>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</si>
  <si>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</si>
  <si>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</si>
  <si>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</si>
  <si>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</si>
  <si>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</si>
  <si>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</si>
  <si>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</si>
  <si>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</si>
  <si>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</si>
  <si>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</si>
  <si>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</si>
  <si>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</si>
  <si>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</si>
  <si>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</si>
  <si>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</si>
  <si>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</si>
  <si>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</si>
  <si>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</si>
  <si>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</si>
  <si>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</si>
  <si>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</si>
  <si>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</si>
  <si>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</si>
  <si>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</si>
  <si>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</si>
  <si>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</si>
  <si>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</si>
  <si>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</si>
  <si>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</si>
  <si>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</si>
  <si>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</si>
  <si>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</si>
  <si>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</si>
  <si>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</si>
  <si>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</si>
  <si>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</si>
  <si>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</si>
  <si>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</si>
  <si>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</si>
  <si>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</si>
  <si>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</si>
  <si>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</si>
  <si>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</si>
  <si>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</si>
  <si>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</si>
  <si>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</si>
  <si>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</si>
  <si>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</si>
  <si>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</si>
  <si>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</si>
  <si>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</si>
  <si>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</si>
  <si>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</si>
  <si>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</si>
  <si>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</si>
  <si>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</si>
  <si>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</si>
  <si>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</si>
  <si>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</si>
  <si>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</si>
  <si>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</si>
  <si>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</si>
  <si>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</si>
  <si>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</si>
  <si>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</si>
  <si>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</si>
  <si>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</si>
  <si>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</si>
  <si>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</si>
  <si>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</si>
  <si>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</si>
  <si>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</si>
  <si>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</si>
  <si>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</si>
  <si>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</si>
  <si>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</si>
  <si>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</si>
  <si>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</si>
  <si>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</si>
  <si>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</si>
  <si>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</si>
  <si>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</si>
  <si>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</si>
  <si>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</si>
  <si>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</si>
  <si>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</si>
  <si>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</si>
  <si>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</si>
  <si>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</si>
  <si>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</si>
  <si>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</si>
  <si>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</si>
  <si>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</si>
  <si>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</si>
  <si>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</si>
  <si>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</si>
  <si>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</si>
  <si>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</si>
  <si>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</si>
  <si>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</si>
  <si>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</si>
  <si>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</si>
  <si>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</si>
  <si>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</si>
  <si>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</si>
  <si>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</si>
  <si>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</si>
  <si>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</si>
  <si>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</si>
  <si>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</si>
  <si>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</si>
  <si>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</si>
  <si>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</si>
  <si>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</si>
  <si>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</si>
  <si>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</si>
  <si>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</si>
  <si>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</si>
  <si>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</si>
  <si>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</si>
  <si>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</si>
  <si>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</si>
  <si>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</si>
  <si>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</si>
  <si>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</si>
  <si>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</si>
  <si>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</si>
  <si>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</si>
  <si>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</si>
  <si>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</si>
  <si>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</si>
  <si>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</si>
  <si>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</si>
  <si>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</si>
  <si>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</si>
  <si>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</si>
  <si>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</si>
  <si>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</si>
  <si>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</si>
  <si>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</si>
  <si>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</si>
  <si>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</si>
  <si>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</si>
  <si>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</si>
  <si>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</si>
  <si>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</si>
  <si>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</si>
  <si>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</si>
  <si>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</si>
  <si>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</si>
  <si>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</si>
  <si>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</si>
  <si>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</si>
  <si>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</si>
  <si>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</si>
  <si>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</si>
  <si>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</si>
  <si>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</si>
  <si>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</si>
  <si>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</si>
  <si>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</si>
  <si>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</si>
  <si>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</si>
  <si>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</si>
  <si>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</si>
  <si>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</si>
  <si>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</si>
  <si>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</si>
  <si>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</si>
  <si>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</si>
  <si>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</si>
  <si>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</si>
  <si>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</si>
  <si>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</si>
  <si>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</si>
  <si>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</si>
  <si>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</si>
  <si>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</si>
  <si>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</si>
  <si>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</si>
  <si>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</si>
  <si>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</si>
  <si>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</si>
  <si>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</si>
  <si>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</si>
  <si>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</si>
  <si>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</si>
  <si>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</si>
  <si>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</si>
  <si>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</si>
  <si>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</si>
  <si>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</si>
  <si>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</si>
  <si>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</si>
  <si>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</si>
  <si>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</si>
  <si>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</si>
  <si>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</si>
  <si>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</si>
  <si>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</si>
  <si>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</si>
  <si>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</si>
  <si>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</si>
  <si>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</si>
  <si>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</si>
  <si>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</si>
  <si>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</si>
  <si>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</si>
  <si>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</si>
  <si>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</si>
  <si>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</si>
  <si>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</si>
  <si>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</si>
  <si>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</si>
  <si>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</si>
  <si>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</si>
  <si>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</si>
  <si>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</si>
  <si>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</si>
  <si>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</si>
  <si>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</si>
  <si>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</si>
  <si>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</si>
  <si>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</si>
  <si>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</si>
  <si>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</si>
  <si>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</si>
  <si>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</si>
  <si>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</si>
  <si>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</si>
  <si>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</si>
  <si>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</si>
  <si>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</si>
  <si>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</si>
  <si>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</si>
  <si>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</si>
  <si>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</si>
  <si>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</si>
  <si>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</si>
  <si>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</si>
  <si>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</si>
  <si>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</si>
  <si>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</si>
  <si>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</si>
  <si>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</si>
  <si>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</si>
  <si>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</si>
  <si>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</si>
  <si>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</si>
  <si>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</si>
  <si>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</si>
  <si>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</si>
  <si>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</si>
  <si>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</si>
  <si>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</si>
  <si>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</si>
  <si>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</si>
  <si>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</si>
  <si>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</si>
  <si>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</si>
  <si>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</si>
  <si>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</si>
  <si>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</si>
  <si>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</si>
  <si>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</si>
  <si>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</si>
  <si>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</si>
  <si>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</si>
  <si>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</si>
  <si>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</si>
  <si>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</si>
  <si>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</si>
  <si>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京都府知事</t>
    <rPh sb="0" eb="3">
      <t>キョウトフ</t>
    </rPh>
    <rPh sb="3" eb="5">
      <t>チジ</t>
    </rPh>
    <phoneticPr fontId="44"/>
  </si>
  <si>
    <t>様</t>
    <rPh sb="0" eb="1">
      <t>サマ</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</si>
</sst>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6" fillId="12" borderId="5" xfId="0" applyFont="1" applyFill="1" applyBorder="1" applyAlignment="1">
      <alignment horizontal="center"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70" zoomScaleNormal="70" zoomScaleSheetLayoutView="85"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54" t="s">
        <v>8930</v>
      </c>
      <c r="F5" s="454"/>
      <c r="G5" s="455"/>
    </row>
    <row r="6" spans="1:7" ht="39.6" customHeight="1" x14ac:dyDescent="0.15">
      <c r="C6" s="43" t="s">
        <v>8035</v>
      </c>
      <c r="D6" s="44" t="s">
        <v>8925</v>
      </c>
      <c r="E6" s="441" t="s">
        <v>8926</v>
      </c>
      <c r="F6" s="442"/>
      <c r="G6" s="443"/>
    </row>
    <row r="7" spans="1:7" ht="39.6" customHeight="1" x14ac:dyDescent="0.15">
      <c r="C7" s="43" t="s">
        <v>8938</v>
      </c>
      <c r="D7" s="44" t="s">
        <v>8921</v>
      </c>
      <c r="E7" s="447" t="s">
        <v>8927</v>
      </c>
      <c r="F7" s="448"/>
      <c r="G7" s="449"/>
    </row>
    <row r="8" spans="1:7" ht="39.6" customHeight="1" x14ac:dyDescent="0.15">
      <c r="C8" s="43" t="s">
        <v>8037</v>
      </c>
      <c r="D8" s="44" t="s">
        <v>8920</v>
      </c>
      <c r="E8" s="441" t="s">
        <v>8948</v>
      </c>
      <c r="F8" s="442"/>
      <c r="G8" s="443"/>
    </row>
    <row r="9" spans="1:7" ht="39.6" customHeight="1" x14ac:dyDescent="0.15">
      <c r="C9" s="43" t="s">
        <v>8038</v>
      </c>
      <c r="D9" s="44" t="s">
        <v>8923</v>
      </c>
      <c r="E9" s="441" t="s">
        <v>8924</v>
      </c>
      <c r="F9" s="442"/>
      <c r="G9" s="443"/>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53" t="s">
        <v>8930</v>
      </c>
      <c r="F13" s="454"/>
      <c r="G13" s="455"/>
    </row>
    <row r="14" spans="1:7" ht="39" customHeight="1" x14ac:dyDescent="0.15">
      <c r="C14" s="43" t="s">
        <v>8937</v>
      </c>
      <c r="D14" s="50" t="s">
        <v>8928</v>
      </c>
      <c r="E14" s="441" t="s">
        <v>8935</v>
      </c>
      <c r="F14" s="442"/>
      <c r="G14" s="443"/>
    </row>
    <row r="15" spans="1:7" ht="39" customHeight="1" x14ac:dyDescent="0.15">
      <c r="C15" s="43" t="s">
        <v>8938</v>
      </c>
      <c r="D15" s="50" t="s">
        <v>8931</v>
      </c>
      <c r="E15" s="441" t="s">
        <v>8932</v>
      </c>
      <c r="F15" s="442"/>
      <c r="G15" s="443"/>
    </row>
    <row r="16" spans="1:7" ht="39" customHeight="1" x14ac:dyDescent="0.15">
      <c r="C16" s="43" t="s">
        <v>8939</v>
      </c>
      <c r="D16" s="50" t="s">
        <v>8933</v>
      </c>
      <c r="E16" s="441" t="s">
        <v>8934</v>
      </c>
      <c r="F16" s="442"/>
      <c r="G16" s="443"/>
    </row>
    <row r="17" spans="2:12" ht="39" customHeight="1" x14ac:dyDescent="0.15">
      <c r="C17" s="43" t="s">
        <v>8940</v>
      </c>
      <c r="D17" s="50" t="s">
        <v>8936</v>
      </c>
      <c r="E17" s="441" t="s">
        <v>9034</v>
      </c>
      <c r="F17" s="442"/>
      <c r="G17" s="443"/>
    </row>
    <row r="18" spans="2:12" ht="39" customHeight="1" x14ac:dyDescent="0.15">
      <c r="C18" s="43" t="s">
        <v>8941</v>
      </c>
      <c r="D18" s="50" t="s">
        <v>8505</v>
      </c>
      <c r="E18" s="444" t="s">
        <v>8986</v>
      </c>
      <c r="F18" s="445"/>
      <c r="G18" s="446"/>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53" t="s">
        <v>8930</v>
      </c>
      <c r="F21" s="454"/>
      <c r="G21" s="455"/>
    </row>
    <row r="22" spans="2:12" ht="39" customHeight="1" x14ac:dyDescent="0.15">
      <c r="C22" s="431" t="s">
        <v>8937</v>
      </c>
      <c r="D22" s="434" t="s">
        <v>8541</v>
      </c>
      <c r="E22" s="438" t="s">
        <v>8955</v>
      </c>
      <c r="F22" s="439"/>
      <c r="G22" s="440"/>
    </row>
    <row r="23" spans="2:12" ht="27.6" customHeight="1" x14ac:dyDescent="0.15">
      <c r="C23" s="432"/>
      <c r="D23" s="435"/>
      <c r="E23" s="437" t="s">
        <v>8966</v>
      </c>
      <c r="F23" s="46" t="s">
        <v>8943</v>
      </c>
      <c r="G23" s="44" t="s">
        <v>8957</v>
      </c>
    </row>
    <row r="24" spans="2:12" ht="27.6" customHeight="1" x14ac:dyDescent="0.15">
      <c r="C24" s="432"/>
      <c r="D24" s="435"/>
      <c r="E24" s="437"/>
      <c r="F24" s="52" t="s">
        <v>8944</v>
      </c>
      <c r="G24" s="44" t="s">
        <v>8958</v>
      </c>
    </row>
    <row r="25" spans="2:12" ht="27.6" customHeight="1" x14ac:dyDescent="0.15">
      <c r="C25" s="432"/>
      <c r="D25" s="435"/>
      <c r="E25" s="437"/>
      <c r="F25" s="43" t="s">
        <v>8947</v>
      </c>
      <c r="G25" s="44" t="s">
        <v>8959</v>
      </c>
    </row>
    <row r="26" spans="2:12" ht="27.6" customHeight="1" x14ac:dyDescent="0.15">
      <c r="C26" s="432"/>
      <c r="D26" s="435"/>
      <c r="E26" s="437"/>
      <c r="F26" s="43" t="s">
        <v>8945</v>
      </c>
      <c r="G26" s="44" t="s">
        <v>8960</v>
      </c>
    </row>
    <row r="27" spans="2:12" ht="27.6" customHeight="1" x14ac:dyDescent="0.15">
      <c r="C27" s="432"/>
      <c r="D27" s="435"/>
      <c r="E27" s="437"/>
      <c r="F27" s="43" t="s">
        <v>8946</v>
      </c>
      <c r="G27" s="44" t="s">
        <v>8961</v>
      </c>
    </row>
    <row r="28" spans="2:12" ht="27.6" customHeight="1" x14ac:dyDescent="0.15">
      <c r="C28" s="433"/>
      <c r="D28" s="436"/>
      <c r="E28" s="437"/>
      <c r="F28" s="53"/>
      <c r="G28" s="44" t="s">
        <v>8962</v>
      </c>
    </row>
    <row r="29" spans="2:12" ht="54.75" customHeight="1" x14ac:dyDescent="0.15">
      <c r="C29" s="43" t="s">
        <v>8938</v>
      </c>
      <c r="D29" s="50" t="s">
        <v>189</v>
      </c>
      <c r="E29" s="447" t="s">
        <v>9009</v>
      </c>
      <c r="F29" s="448"/>
      <c r="G29" s="449"/>
    </row>
    <row r="30" spans="2:12" x14ac:dyDescent="0.15">
      <c r="C30" s="431" t="s">
        <v>8939</v>
      </c>
      <c r="D30" s="434" t="s">
        <v>8597</v>
      </c>
      <c r="E30" s="450" t="s">
        <v>8963</v>
      </c>
      <c r="F30" s="451"/>
      <c r="G30" s="452"/>
    </row>
    <row r="31" spans="2:12" ht="39" customHeight="1" x14ac:dyDescent="0.15">
      <c r="C31" s="432"/>
      <c r="D31" s="435"/>
      <c r="E31" s="437" t="s">
        <v>8967</v>
      </c>
      <c r="F31" s="45" t="s">
        <v>8903</v>
      </c>
      <c r="G31" s="54" t="s">
        <v>8956</v>
      </c>
    </row>
    <row r="32" spans="2:12" ht="39" customHeight="1" x14ac:dyDescent="0.15">
      <c r="C32" s="432"/>
      <c r="D32" s="435"/>
      <c r="E32" s="437"/>
      <c r="F32" s="45" t="s">
        <v>8949</v>
      </c>
      <c r="G32" s="55" t="s">
        <v>8950</v>
      </c>
    </row>
    <row r="33" spans="2:7" ht="39" customHeight="1" x14ac:dyDescent="0.15">
      <c r="C33" s="432"/>
      <c r="D33" s="435"/>
      <c r="E33" s="437"/>
      <c r="F33" s="45" t="s">
        <v>8951</v>
      </c>
      <c r="G33" s="51" t="s">
        <v>8952</v>
      </c>
    </row>
    <row r="34" spans="2:7" ht="56.25" x14ac:dyDescent="0.15">
      <c r="C34" s="432"/>
      <c r="D34" s="435"/>
      <c r="E34" s="437"/>
      <c r="F34" s="43" t="s">
        <v>8599</v>
      </c>
      <c r="G34" s="54" t="s">
        <v>8964</v>
      </c>
    </row>
    <row r="35" spans="2:7" ht="39" customHeight="1" x14ac:dyDescent="0.15">
      <c r="C35" s="433"/>
      <c r="D35" s="436"/>
      <c r="E35" s="437"/>
      <c r="F35" s="43" t="s">
        <v>8953</v>
      </c>
      <c r="G35" s="55" t="s">
        <v>8954</v>
      </c>
    </row>
    <row r="36" spans="2:7" ht="128.25" customHeight="1" x14ac:dyDescent="0.15">
      <c r="C36" s="43" t="s">
        <v>8940</v>
      </c>
      <c r="D36" s="50" t="s">
        <v>8601</v>
      </c>
      <c r="E36" s="441" t="s">
        <v>8968</v>
      </c>
      <c r="F36" s="445"/>
      <c r="G36" s="446"/>
    </row>
    <row r="37" spans="2:7" ht="18.75" customHeight="1" x14ac:dyDescent="0.15"/>
    <row r="38" spans="2:7" ht="19.5" x14ac:dyDescent="0.15">
      <c r="B38" s="23" t="s">
        <v>8965</v>
      </c>
    </row>
    <row r="39" spans="2:7" ht="19.5" x14ac:dyDescent="0.15">
      <c r="C39" s="23" t="s">
        <v>8982</v>
      </c>
    </row>
    <row r="40" spans="2:7" x14ac:dyDescent="0.15">
      <c r="C40" s="33" t="s">
        <v>193</v>
      </c>
      <c r="D40" s="453" t="s">
        <v>8983</v>
      </c>
      <c r="E40" s="454"/>
      <c r="F40" s="454"/>
      <c r="G40" s="455"/>
    </row>
    <row r="41" spans="2:7" ht="57" customHeight="1" x14ac:dyDescent="0.15">
      <c r="C41" s="43" t="s">
        <v>8035</v>
      </c>
      <c r="D41" s="441" t="s">
        <v>9008</v>
      </c>
      <c r="E41" s="442"/>
      <c r="F41" s="442"/>
      <c r="G41" s="443"/>
    </row>
    <row r="42" spans="2:7" ht="39" customHeight="1" x14ac:dyDescent="0.15">
      <c r="C42" s="43" t="s">
        <v>8036</v>
      </c>
      <c r="D42" s="441" t="s">
        <v>8984</v>
      </c>
      <c r="E42" s="442"/>
      <c r="F42" s="442"/>
      <c r="G42" s="443"/>
    </row>
    <row r="43" spans="2:7" ht="39" customHeight="1" x14ac:dyDescent="0.15">
      <c r="C43" s="43" t="s">
        <v>8037</v>
      </c>
      <c r="D43" s="441" t="s">
        <v>8985</v>
      </c>
      <c r="E43" s="442"/>
      <c r="F43" s="442"/>
      <c r="G43" s="443"/>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3"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x14ac:dyDescent="0.15">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x14ac:dyDescent="0.15">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x14ac:dyDescent="0.15">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x14ac:dyDescent="0.15">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x14ac:dyDescent="0.15">
      <c r="E107" s="17" t="s">
        <v>494</v>
      </c>
      <c r="F107" s="17" t="s">
        <v>493</v>
      </c>
      <c r="AA107" s="13" t="s">
        <v>8226</v>
      </c>
      <c r="AB107" s="123">
        <v>756</v>
      </c>
      <c r="AM107" s="17" t="s">
        <v>9171</v>
      </c>
      <c r="AN107" s="17" t="s">
        <v>529</v>
      </c>
      <c r="AT107" s="13" t="s">
        <v>8226</v>
      </c>
      <c r="AU107" s="5">
        <v>756</v>
      </c>
    </row>
    <row r="108" spans="5:47" x14ac:dyDescent="0.15">
      <c r="E108" s="17" t="s">
        <v>496</v>
      </c>
      <c r="F108" s="17" t="s">
        <v>495</v>
      </c>
      <c r="AA108" s="13" t="s">
        <v>8227</v>
      </c>
      <c r="AB108" s="123">
        <v>752</v>
      </c>
      <c r="AM108" s="17" t="s">
        <v>9172</v>
      </c>
      <c r="AN108" s="17" t="s">
        <v>531</v>
      </c>
      <c r="AT108" s="13" t="s">
        <v>8227</v>
      </c>
      <c r="AU108" s="5">
        <v>752</v>
      </c>
    </row>
    <row r="109" spans="5:47" x14ac:dyDescent="0.15">
      <c r="E109" s="17" t="s">
        <v>498</v>
      </c>
      <c r="F109" s="17" t="s">
        <v>497</v>
      </c>
      <c r="AA109" s="13" t="s">
        <v>8228</v>
      </c>
      <c r="AB109" s="123">
        <v>729</v>
      </c>
      <c r="AM109" s="17" t="s">
        <v>9173</v>
      </c>
      <c r="AN109" s="17" t="s">
        <v>533</v>
      </c>
      <c r="AT109" s="13" t="s">
        <v>8228</v>
      </c>
      <c r="AU109" s="5">
        <v>729</v>
      </c>
    </row>
    <row r="110" spans="5:47" x14ac:dyDescent="0.15">
      <c r="E110" s="17" t="s">
        <v>500</v>
      </c>
      <c r="F110" s="17" t="s">
        <v>499</v>
      </c>
      <c r="AA110" s="13" t="s">
        <v>8229</v>
      </c>
      <c r="AB110" s="123">
        <v>744</v>
      </c>
      <c r="AM110" s="17" t="s">
        <v>9174</v>
      </c>
      <c r="AN110" s="17" t="s">
        <v>535</v>
      </c>
      <c r="AT110" s="13" t="s">
        <v>8229</v>
      </c>
      <c r="AU110" s="5">
        <v>744</v>
      </c>
    </row>
    <row r="111" spans="5:47" x14ac:dyDescent="0.15">
      <c r="E111" s="17" t="s">
        <v>502</v>
      </c>
      <c r="F111" s="17" t="s">
        <v>501</v>
      </c>
      <c r="AA111" s="13" t="s">
        <v>8230</v>
      </c>
      <c r="AB111" s="123">
        <v>724</v>
      </c>
      <c r="AM111" s="17" t="s">
        <v>9175</v>
      </c>
      <c r="AN111" s="17" t="s">
        <v>537</v>
      </c>
      <c r="AT111" s="13" t="s">
        <v>8230</v>
      </c>
      <c r="AU111" s="5">
        <v>724</v>
      </c>
    </row>
    <row r="112" spans="5:47" x14ac:dyDescent="0.15">
      <c r="E112" s="17" t="s">
        <v>504</v>
      </c>
      <c r="F112" s="17" t="s">
        <v>503</v>
      </c>
      <c r="AA112" s="13" t="s">
        <v>8231</v>
      </c>
      <c r="AB112" s="123">
        <v>740</v>
      </c>
      <c r="AM112" s="17" t="s">
        <v>9176</v>
      </c>
      <c r="AN112" s="17" t="s">
        <v>539</v>
      </c>
      <c r="AT112" s="13" t="s">
        <v>8231</v>
      </c>
      <c r="AU112" s="5">
        <v>740</v>
      </c>
    </row>
    <row r="113" spans="5:47" x14ac:dyDescent="0.15">
      <c r="E113" s="17" t="s">
        <v>506</v>
      </c>
      <c r="F113" s="17" t="s">
        <v>505</v>
      </c>
      <c r="AA113" s="13" t="s">
        <v>8232</v>
      </c>
      <c r="AB113" s="123">
        <v>144</v>
      </c>
      <c r="AM113" s="17" t="s">
        <v>9177</v>
      </c>
      <c r="AN113" s="17" t="s">
        <v>541</v>
      </c>
      <c r="AT113" s="13" t="s">
        <v>8232</v>
      </c>
      <c r="AU113" s="5">
        <v>144</v>
      </c>
    </row>
    <row r="114" spans="5:47" x14ac:dyDescent="0.15">
      <c r="E114" s="17" t="s">
        <v>508</v>
      </c>
      <c r="F114" s="17" t="s">
        <v>507</v>
      </c>
      <c r="AA114" s="13" t="s">
        <v>8233</v>
      </c>
      <c r="AB114" s="123">
        <v>703</v>
      </c>
      <c r="AM114" s="17" t="s">
        <v>9178</v>
      </c>
      <c r="AN114" s="17" t="s">
        <v>547</v>
      </c>
      <c r="AT114" s="13" t="s">
        <v>8233</v>
      </c>
      <c r="AU114" s="5">
        <v>703</v>
      </c>
    </row>
    <row r="115" spans="5:47" x14ac:dyDescent="0.15">
      <c r="E115" s="17" t="s">
        <v>510</v>
      </c>
      <c r="F115" s="17" t="s">
        <v>509</v>
      </c>
      <c r="AA115" s="13" t="s">
        <v>8234</v>
      </c>
      <c r="AB115" s="123">
        <v>705</v>
      </c>
      <c r="AM115" s="17" t="s">
        <v>9179</v>
      </c>
      <c r="AN115" s="17" t="s">
        <v>549</v>
      </c>
      <c r="AT115" s="13" t="s">
        <v>8234</v>
      </c>
      <c r="AU115" s="5">
        <v>705</v>
      </c>
    </row>
    <row r="116" spans="5:47" x14ac:dyDescent="0.15">
      <c r="E116" s="17" t="s">
        <v>512</v>
      </c>
      <c r="F116" s="17" t="s">
        <v>511</v>
      </c>
      <c r="AA116" s="13" t="s">
        <v>8235</v>
      </c>
      <c r="AB116" s="123">
        <v>748</v>
      </c>
      <c r="AM116" s="17" t="s">
        <v>9180</v>
      </c>
      <c r="AN116" s="17" t="s">
        <v>551</v>
      </c>
      <c r="AT116" s="13" t="s">
        <v>8235</v>
      </c>
      <c r="AU116" s="5">
        <v>748</v>
      </c>
    </row>
    <row r="117" spans="5:47" x14ac:dyDescent="0.15">
      <c r="E117" s="17" t="s">
        <v>514</v>
      </c>
      <c r="F117" s="17" t="s">
        <v>513</v>
      </c>
      <c r="AA117" s="13" t="s">
        <v>8236</v>
      </c>
      <c r="AB117" s="123">
        <v>690</v>
      </c>
      <c r="AM117" s="17" t="s">
        <v>9181</v>
      </c>
      <c r="AN117" s="17" t="s">
        <v>553</v>
      </c>
      <c r="AT117" s="13" t="s">
        <v>8236</v>
      </c>
      <c r="AU117" s="5">
        <v>690</v>
      </c>
    </row>
    <row r="118" spans="5:47" x14ac:dyDescent="0.15">
      <c r="E118" s="17" t="s">
        <v>516</v>
      </c>
      <c r="F118" s="17" t="s">
        <v>515</v>
      </c>
      <c r="AA118" s="13" t="s">
        <v>8237</v>
      </c>
      <c r="AB118" s="123">
        <v>226</v>
      </c>
      <c r="AM118" s="17" t="s">
        <v>9182</v>
      </c>
      <c r="AN118" s="17" t="s">
        <v>555</v>
      </c>
      <c r="AT118" s="13" t="s">
        <v>8237</v>
      </c>
      <c r="AU118" s="5">
        <v>226</v>
      </c>
    </row>
    <row r="119" spans="5:47" x14ac:dyDescent="0.15">
      <c r="E119" s="17" t="s">
        <v>518</v>
      </c>
      <c r="F119" s="17" t="s">
        <v>517</v>
      </c>
      <c r="AA119" s="13" t="s">
        <v>8238</v>
      </c>
      <c r="AB119" s="123">
        <v>686</v>
      </c>
      <c r="AM119" s="17" t="s">
        <v>9183</v>
      </c>
      <c r="AN119" s="17" t="s">
        <v>557</v>
      </c>
      <c r="AT119" s="13" t="s">
        <v>8238</v>
      </c>
      <c r="AU119" s="5">
        <v>686</v>
      </c>
    </row>
    <row r="120" spans="5:47" x14ac:dyDescent="0.15">
      <c r="E120" s="17" t="s">
        <v>520</v>
      </c>
      <c r="F120" s="17" t="s">
        <v>519</v>
      </c>
      <c r="AA120" s="13" t="s">
        <v>8239</v>
      </c>
      <c r="AB120" s="123">
        <v>688</v>
      </c>
      <c r="AM120" s="17" t="s">
        <v>9184</v>
      </c>
      <c r="AN120" s="17" t="s">
        <v>559</v>
      </c>
      <c r="AT120" s="13" t="s">
        <v>8239</v>
      </c>
      <c r="AU120" s="5">
        <v>688</v>
      </c>
    </row>
    <row r="121" spans="5:47" x14ac:dyDescent="0.15">
      <c r="E121" s="17" t="s">
        <v>522</v>
      </c>
      <c r="F121" s="17" t="s">
        <v>521</v>
      </c>
      <c r="AA121" s="13" t="s">
        <v>8240</v>
      </c>
      <c r="AB121" s="123">
        <v>659</v>
      </c>
      <c r="AM121" s="17" t="s">
        <v>9185</v>
      </c>
      <c r="AN121" s="17" t="s">
        <v>561</v>
      </c>
      <c r="AT121" s="13" t="s">
        <v>8240</v>
      </c>
      <c r="AU121" s="5">
        <v>659</v>
      </c>
    </row>
    <row r="122" spans="5:47" x14ac:dyDescent="0.15">
      <c r="E122" s="17" t="s">
        <v>524</v>
      </c>
      <c r="F122" s="17" t="s">
        <v>523</v>
      </c>
      <c r="AA122" s="13" t="s">
        <v>8241</v>
      </c>
      <c r="AB122" s="123">
        <v>670</v>
      </c>
      <c r="AM122" s="17" t="s">
        <v>9186</v>
      </c>
      <c r="AN122" s="17" t="s">
        <v>563</v>
      </c>
      <c r="AT122" s="13" t="s">
        <v>8241</v>
      </c>
      <c r="AU122" s="5">
        <v>670</v>
      </c>
    </row>
    <row r="123" spans="5:47" x14ac:dyDescent="0.15">
      <c r="E123" s="17" t="s">
        <v>526</v>
      </c>
      <c r="F123" s="17" t="s">
        <v>525</v>
      </c>
      <c r="AA123" s="13" t="s">
        <v>8242</v>
      </c>
      <c r="AB123" s="123">
        <v>654</v>
      </c>
      <c r="AM123" s="17" t="s">
        <v>9187</v>
      </c>
      <c r="AN123" s="17" t="s">
        <v>565</v>
      </c>
      <c r="AT123" s="13" t="s">
        <v>8242</v>
      </c>
      <c r="AU123" s="5">
        <v>654</v>
      </c>
    </row>
    <row r="124" spans="5:47" x14ac:dyDescent="0.15">
      <c r="E124" s="17" t="s">
        <v>528</v>
      </c>
      <c r="F124" s="17" t="s">
        <v>527</v>
      </c>
      <c r="AA124" s="13" t="s">
        <v>8243</v>
      </c>
      <c r="AB124" s="123">
        <v>662</v>
      </c>
      <c r="AM124" s="17" t="s">
        <v>9188</v>
      </c>
      <c r="AN124" s="17" t="s">
        <v>567</v>
      </c>
      <c r="AT124" s="13" t="s">
        <v>8243</v>
      </c>
      <c r="AU124" s="5">
        <v>662</v>
      </c>
    </row>
    <row r="125" spans="5:47" x14ac:dyDescent="0.15">
      <c r="E125" s="17" t="s">
        <v>530</v>
      </c>
      <c r="F125" s="17" t="s">
        <v>529</v>
      </c>
      <c r="AA125" s="13" t="s">
        <v>8244</v>
      </c>
      <c r="AB125" s="123">
        <v>706</v>
      </c>
      <c r="AM125" s="17" t="s">
        <v>9189</v>
      </c>
      <c r="AN125" s="17" t="s">
        <v>569</v>
      </c>
      <c r="AT125" s="13" t="s">
        <v>8244</v>
      </c>
      <c r="AU125" s="5">
        <v>706</v>
      </c>
    </row>
    <row r="126" spans="5:47" x14ac:dyDescent="0.15">
      <c r="E126" s="17" t="s">
        <v>532</v>
      </c>
      <c r="F126" s="17" t="s">
        <v>531</v>
      </c>
      <c r="AA126" s="13" t="s">
        <v>8246</v>
      </c>
      <c r="AB126" s="124" t="s">
        <v>8245</v>
      </c>
      <c r="AM126" s="17" t="s">
        <v>9190</v>
      </c>
      <c r="AN126" s="17" t="s">
        <v>573</v>
      </c>
      <c r="AT126" s="13" t="s">
        <v>8246</v>
      </c>
      <c r="AU126" s="5" t="s">
        <v>8245</v>
      </c>
    </row>
    <row r="127" spans="5:47" x14ac:dyDescent="0.15">
      <c r="E127" s="17" t="s">
        <v>534</v>
      </c>
      <c r="F127" s="17" t="s">
        <v>533</v>
      </c>
      <c r="AA127" s="13" t="s">
        <v>8247</v>
      </c>
      <c r="AB127" s="123">
        <v>796</v>
      </c>
      <c r="AM127" s="17" t="s">
        <v>9191</v>
      </c>
      <c r="AN127" s="17" t="s">
        <v>575</v>
      </c>
      <c r="AT127" s="13" t="s">
        <v>8247</v>
      </c>
      <c r="AU127" s="5">
        <v>796</v>
      </c>
    </row>
    <row r="128" spans="5:47" x14ac:dyDescent="0.15">
      <c r="E128" s="17" t="s">
        <v>536</v>
      </c>
      <c r="F128" s="17" t="s">
        <v>535</v>
      </c>
      <c r="AA128" s="13" t="s">
        <v>8248</v>
      </c>
      <c r="AB128" s="123">
        <v>764</v>
      </c>
      <c r="AM128" s="17" t="s">
        <v>9192</v>
      </c>
      <c r="AN128" s="17" t="s">
        <v>577</v>
      </c>
      <c r="AT128" s="13" t="s">
        <v>8248</v>
      </c>
      <c r="AU128" s="5">
        <v>764</v>
      </c>
    </row>
    <row r="129" spans="5:47" x14ac:dyDescent="0.15">
      <c r="E129" s="17" t="s">
        <v>538</v>
      </c>
      <c r="F129" s="17" t="s">
        <v>537</v>
      </c>
      <c r="AA129" s="13" t="s">
        <v>8249</v>
      </c>
      <c r="AB129" s="123">
        <v>410</v>
      </c>
      <c r="AM129" s="17" t="s">
        <v>9193</v>
      </c>
      <c r="AN129" s="17" t="s">
        <v>579</v>
      </c>
      <c r="AT129" s="13" t="s">
        <v>8249</v>
      </c>
      <c r="AU129" s="5">
        <v>410</v>
      </c>
    </row>
    <row r="130" spans="5:47" x14ac:dyDescent="0.15">
      <c r="E130" s="17" t="s">
        <v>540</v>
      </c>
      <c r="F130" s="17" t="s">
        <v>539</v>
      </c>
      <c r="AA130" s="13" t="s">
        <v>8250</v>
      </c>
      <c r="AB130" s="123">
        <v>158</v>
      </c>
      <c r="AM130" s="17" t="s">
        <v>9194</v>
      </c>
      <c r="AN130" s="17" t="s">
        <v>583</v>
      </c>
      <c r="AT130" s="13" t="s">
        <v>8250</v>
      </c>
      <c r="AU130" s="5">
        <v>158</v>
      </c>
    </row>
    <row r="131" spans="5:47" x14ac:dyDescent="0.15">
      <c r="E131" s="17" t="s">
        <v>542</v>
      </c>
      <c r="F131" s="17" t="s">
        <v>541</v>
      </c>
      <c r="AA131" s="13" t="s">
        <v>8251</v>
      </c>
      <c r="AB131" s="123">
        <v>762</v>
      </c>
      <c r="AM131" s="17" t="s">
        <v>9195</v>
      </c>
      <c r="AN131" s="17" t="s">
        <v>585</v>
      </c>
      <c r="AT131" s="13" t="s">
        <v>8251</v>
      </c>
      <c r="AU131" s="5">
        <v>762</v>
      </c>
    </row>
    <row r="132" spans="5:47" x14ac:dyDescent="0.15">
      <c r="E132" s="17" t="s">
        <v>544</v>
      </c>
      <c r="F132" s="17" t="s">
        <v>543</v>
      </c>
      <c r="AA132" s="13" t="s">
        <v>8252</v>
      </c>
      <c r="AB132" s="123">
        <v>834</v>
      </c>
      <c r="AM132" s="17" t="s">
        <v>9196</v>
      </c>
      <c r="AN132" s="17" t="s">
        <v>587</v>
      </c>
      <c r="AT132" s="13" t="s">
        <v>8252</v>
      </c>
      <c r="AU132" s="34">
        <v>834</v>
      </c>
    </row>
    <row r="133" spans="5:47" x14ac:dyDescent="0.15">
      <c r="E133" s="17" t="s">
        <v>546</v>
      </c>
      <c r="F133" s="17" t="s">
        <v>545</v>
      </c>
      <c r="AA133" s="13" t="s">
        <v>8253</v>
      </c>
      <c r="AB133" s="123">
        <v>203</v>
      </c>
      <c r="AM133" s="17" t="s">
        <v>9197</v>
      </c>
      <c r="AN133" s="17" t="s">
        <v>589</v>
      </c>
      <c r="AT133" s="13" t="s">
        <v>8253</v>
      </c>
      <c r="AU133" s="5">
        <v>203</v>
      </c>
    </row>
    <row r="134" spans="5:47" x14ac:dyDescent="0.15">
      <c r="E134" s="17" t="s">
        <v>548</v>
      </c>
      <c r="F134" s="17" t="s">
        <v>547</v>
      </c>
      <c r="AA134" s="13" t="s">
        <v>8254</v>
      </c>
      <c r="AB134" s="123">
        <v>148</v>
      </c>
      <c r="AM134" s="17" t="s">
        <v>9198</v>
      </c>
      <c r="AN134" s="17" t="s">
        <v>591</v>
      </c>
      <c r="AT134" s="13" t="s">
        <v>8254</v>
      </c>
      <c r="AU134" s="5">
        <v>148</v>
      </c>
    </row>
    <row r="135" spans="5:47" x14ac:dyDescent="0.15">
      <c r="E135" s="17" t="s">
        <v>550</v>
      </c>
      <c r="F135" s="17" t="s">
        <v>549</v>
      </c>
      <c r="AA135" s="13" t="s">
        <v>8255</v>
      </c>
      <c r="AB135" s="123">
        <v>140</v>
      </c>
      <c r="AM135" s="17" t="s">
        <v>9199</v>
      </c>
      <c r="AN135" s="17" t="s">
        <v>597</v>
      </c>
      <c r="AT135" s="13" t="s">
        <v>8255</v>
      </c>
      <c r="AU135" s="5">
        <v>140</v>
      </c>
    </row>
    <row r="136" spans="5:47" x14ac:dyDescent="0.15">
      <c r="E136" s="17" t="s">
        <v>552</v>
      </c>
      <c r="F136" s="17" t="s">
        <v>551</v>
      </c>
      <c r="AA136" s="13" t="s">
        <v>8256</v>
      </c>
      <c r="AB136" s="123">
        <v>156</v>
      </c>
      <c r="AM136" s="17" t="s">
        <v>9200</v>
      </c>
      <c r="AN136" s="17" t="s">
        <v>599</v>
      </c>
      <c r="AT136" s="13" t="s">
        <v>8256</v>
      </c>
      <c r="AU136" s="5">
        <v>156</v>
      </c>
    </row>
    <row r="137" spans="5:47" x14ac:dyDescent="0.15">
      <c r="E137" s="17" t="s">
        <v>554</v>
      </c>
      <c r="F137" s="17" t="s">
        <v>553</v>
      </c>
      <c r="AA137" s="13" t="s">
        <v>8257</v>
      </c>
      <c r="AB137" s="123">
        <v>788</v>
      </c>
      <c r="AM137" s="17" t="s">
        <v>9201</v>
      </c>
      <c r="AN137" s="17" t="s">
        <v>601</v>
      </c>
      <c r="AT137" s="13" t="s">
        <v>8257</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8258</v>
      </c>
      <c r="AB139" s="123">
        <v>408</v>
      </c>
      <c r="AM139" s="17" t="s">
        <v>9203</v>
      </c>
      <c r="AN139" s="17" t="s">
        <v>605</v>
      </c>
      <c r="AT139" s="13" t="s">
        <v>8258</v>
      </c>
      <c r="AU139" s="5">
        <v>408</v>
      </c>
    </row>
    <row r="140" spans="5:47" x14ac:dyDescent="0.15">
      <c r="E140" s="17" t="s">
        <v>560</v>
      </c>
      <c r="F140" s="17" t="s">
        <v>559</v>
      </c>
      <c r="AA140" s="13" t="s">
        <v>8259</v>
      </c>
      <c r="AB140" s="123">
        <v>152</v>
      </c>
      <c r="AM140" s="17" t="s">
        <v>9204</v>
      </c>
      <c r="AN140" s="17" t="s">
        <v>609</v>
      </c>
      <c r="AT140" s="13" t="s">
        <v>8259</v>
      </c>
      <c r="AU140" s="5">
        <v>152</v>
      </c>
    </row>
    <row r="141" spans="5:47" x14ac:dyDescent="0.15">
      <c r="E141" s="17" t="s">
        <v>562</v>
      </c>
      <c r="F141" s="17" t="s">
        <v>561</v>
      </c>
      <c r="AA141" s="13" t="s">
        <v>8260</v>
      </c>
      <c r="AB141" s="123">
        <v>798</v>
      </c>
      <c r="AM141" s="17" t="s">
        <v>9205</v>
      </c>
      <c r="AN141" s="17" t="s">
        <v>611</v>
      </c>
      <c r="AT141" s="13" t="s">
        <v>8260</v>
      </c>
      <c r="AU141" s="5">
        <v>798</v>
      </c>
    </row>
    <row r="142" spans="5:47" x14ac:dyDescent="0.15">
      <c r="E142" s="17" t="s">
        <v>564</v>
      </c>
      <c r="F142" s="17" t="s">
        <v>563</v>
      </c>
      <c r="AA142" s="13" t="s">
        <v>8261</v>
      </c>
      <c r="AB142" s="123">
        <v>208</v>
      </c>
      <c r="AM142" s="17" t="s">
        <v>9206</v>
      </c>
      <c r="AN142" s="17" t="s">
        <v>615</v>
      </c>
      <c r="AT142" s="13" t="s">
        <v>8261</v>
      </c>
      <c r="AU142" s="34">
        <v>208</v>
      </c>
    </row>
    <row r="143" spans="5:47" x14ac:dyDescent="0.15">
      <c r="E143" s="17" t="s">
        <v>566</v>
      </c>
      <c r="F143" s="17" t="s">
        <v>565</v>
      </c>
      <c r="AA143" s="13" t="s">
        <v>8262</v>
      </c>
      <c r="AB143" s="123">
        <v>276</v>
      </c>
      <c r="AM143" s="17" t="s">
        <v>9207</v>
      </c>
      <c r="AN143" s="17" t="s">
        <v>621</v>
      </c>
      <c r="AT143" s="13" t="s">
        <v>8262</v>
      </c>
      <c r="AU143" s="5">
        <v>276</v>
      </c>
    </row>
    <row r="144" spans="5:47" x14ac:dyDescent="0.15">
      <c r="E144" s="17" t="s">
        <v>568</v>
      </c>
      <c r="F144" s="17" t="s">
        <v>567</v>
      </c>
      <c r="AA144" s="13" t="s">
        <v>8263</v>
      </c>
      <c r="AB144" s="123">
        <v>768</v>
      </c>
      <c r="AM144" s="17" t="s">
        <v>9208</v>
      </c>
      <c r="AN144" s="17" t="s">
        <v>629</v>
      </c>
      <c r="AT144" s="13" t="s">
        <v>8263</v>
      </c>
      <c r="AU144" s="34">
        <v>768</v>
      </c>
    </row>
    <row r="145" spans="5:47" x14ac:dyDescent="0.15">
      <c r="E145" s="17" t="s">
        <v>570</v>
      </c>
      <c r="F145" s="17" t="s">
        <v>569</v>
      </c>
      <c r="AA145" s="13" t="s">
        <v>8264</v>
      </c>
      <c r="AB145" s="123">
        <v>772</v>
      </c>
      <c r="AM145" s="17" t="s">
        <v>9209</v>
      </c>
      <c r="AN145" s="17" t="s">
        <v>631</v>
      </c>
      <c r="AT145" s="13" t="s">
        <v>8264</v>
      </c>
      <c r="AU145" s="5">
        <v>772</v>
      </c>
    </row>
    <row r="146" spans="5:47" x14ac:dyDescent="0.15">
      <c r="E146" s="17" t="s">
        <v>572</v>
      </c>
      <c r="F146" s="17" t="s">
        <v>571</v>
      </c>
      <c r="AA146" s="13" t="s">
        <v>8265</v>
      </c>
      <c r="AB146" s="123">
        <v>214</v>
      </c>
      <c r="AM146" s="17" t="s">
        <v>9210</v>
      </c>
      <c r="AN146" s="17" t="s">
        <v>633</v>
      </c>
      <c r="AT146" s="13" t="s">
        <v>8265</v>
      </c>
      <c r="AU146" s="5">
        <v>214</v>
      </c>
    </row>
    <row r="147" spans="5:47" x14ac:dyDescent="0.15">
      <c r="E147" s="17" t="s">
        <v>574</v>
      </c>
      <c r="F147" s="17" t="s">
        <v>573</v>
      </c>
      <c r="AA147" s="13" t="s">
        <v>8266</v>
      </c>
      <c r="AB147" s="123">
        <v>212</v>
      </c>
      <c r="AM147" s="17" t="s">
        <v>9211</v>
      </c>
      <c r="AN147" s="17" t="s">
        <v>635</v>
      </c>
      <c r="AT147" s="13" t="s">
        <v>8266</v>
      </c>
      <c r="AU147" s="5">
        <v>212</v>
      </c>
    </row>
    <row r="148" spans="5:47" x14ac:dyDescent="0.15">
      <c r="E148" s="17" t="s">
        <v>576</v>
      </c>
      <c r="F148" s="17" t="s">
        <v>575</v>
      </c>
      <c r="AA148" s="13" t="s">
        <v>8267</v>
      </c>
      <c r="AB148" s="123">
        <v>780</v>
      </c>
      <c r="AM148" s="17" t="s">
        <v>9212</v>
      </c>
      <c r="AN148" s="17" t="s">
        <v>637</v>
      </c>
      <c r="AT148" s="13" t="s">
        <v>8267</v>
      </c>
      <c r="AU148" s="5">
        <v>780</v>
      </c>
    </row>
    <row r="149" spans="5:47" x14ac:dyDescent="0.15">
      <c r="E149" s="17" t="s">
        <v>578</v>
      </c>
      <c r="F149" s="17" t="s">
        <v>577</v>
      </c>
      <c r="AA149" s="13" t="s">
        <v>8268</v>
      </c>
      <c r="AB149" s="123">
        <v>795</v>
      </c>
      <c r="AM149" s="17" t="s">
        <v>9213</v>
      </c>
      <c r="AN149" s="17" t="s">
        <v>639</v>
      </c>
      <c r="AT149" s="13" t="s">
        <v>8268</v>
      </c>
      <c r="AU149" s="34">
        <v>795</v>
      </c>
    </row>
    <row r="150" spans="5:47" x14ac:dyDescent="0.15">
      <c r="E150" s="17" t="s">
        <v>580</v>
      </c>
      <c r="F150" s="17" t="s">
        <v>579</v>
      </c>
      <c r="AA150" s="13" t="s">
        <v>8269</v>
      </c>
      <c r="AB150" s="123">
        <v>792</v>
      </c>
      <c r="AM150" s="17" t="s">
        <v>9214</v>
      </c>
      <c r="AN150" s="17" t="s">
        <v>641</v>
      </c>
      <c r="AT150" s="13" t="s">
        <v>8269</v>
      </c>
      <c r="AU150" s="34">
        <v>792</v>
      </c>
    </row>
    <row r="151" spans="5:47" x14ac:dyDescent="0.15">
      <c r="E151" s="17" t="s">
        <v>582</v>
      </c>
      <c r="F151" s="17" t="s">
        <v>581</v>
      </c>
      <c r="AA151" s="13" t="s">
        <v>8270</v>
      </c>
      <c r="AB151" s="123">
        <v>776</v>
      </c>
      <c r="AM151" s="17" t="s">
        <v>9215</v>
      </c>
      <c r="AN151" s="17" t="s">
        <v>649</v>
      </c>
      <c r="AT151" s="13" t="s">
        <v>8270</v>
      </c>
      <c r="AU151" s="5">
        <v>776</v>
      </c>
    </row>
    <row r="152" spans="5:47" x14ac:dyDescent="0.15">
      <c r="E152" s="17" t="s">
        <v>584</v>
      </c>
      <c r="F152" s="17" t="s">
        <v>583</v>
      </c>
      <c r="AA152" s="13" t="s">
        <v>8271</v>
      </c>
      <c r="AB152" s="123">
        <v>566</v>
      </c>
      <c r="AM152" s="17" t="s">
        <v>9216</v>
      </c>
      <c r="AN152" s="17" t="s">
        <v>651</v>
      </c>
      <c r="AT152" s="13" t="s">
        <v>8271</v>
      </c>
      <c r="AU152" s="5">
        <v>566</v>
      </c>
    </row>
    <row r="153" spans="5:47" x14ac:dyDescent="0.15">
      <c r="E153" s="17" t="s">
        <v>586</v>
      </c>
      <c r="F153" s="17" t="s">
        <v>585</v>
      </c>
      <c r="AA153" s="13" t="s">
        <v>8272</v>
      </c>
      <c r="AB153" s="123">
        <v>520</v>
      </c>
      <c r="AM153" s="17" t="s">
        <v>9217</v>
      </c>
      <c r="AN153" s="17" t="s">
        <v>657</v>
      </c>
      <c r="AT153" s="13" t="s">
        <v>8272</v>
      </c>
      <c r="AU153" s="5">
        <v>520</v>
      </c>
    </row>
    <row r="154" spans="5:47" x14ac:dyDescent="0.15">
      <c r="E154" s="17" t="s">
        <v>588</v>
      </c>
      <c r="F154" s="17" t="s">
        <v>587</v>
      </c>
      <c r="AA154" s="13" t="s">
        <v>8273</v>
      </c>
      <c r="AB154" s="124">
        <v>516</v>
      </c>
      <c r="AM154" s="17" t="s">
        <v>9218</v>
      </c>
      <c r="AN154" s="17" t="s">
        <v>663</v>
      </c>
      <c r="AT154" s="13" t="s">
        <v>8273</v>
      </c>
      <c r="AU154" s="34">
        <v>516</v>
      </c>
    </row>
    <row r="155" spans="5:47" x14ac:dyDescent="0.15">
      <c r="E155" s="17" t="s">
        <v>590</v>
      </c>
      <c r="F155" s="17" t="s">
        <v>589</v>
      </c>
      <c r="AA155" s="13" t="s">
        <v>8275</v>
      </c>
      <c r="AB155" s="123" t="s">
        <v>8274</v>
      </c>
      <c r="AM155" s="17" t="s">
        <v>9219</v>
      </c>
      <c r="AN155" s="17" t="s">
        <v>665</v>
      </c>
      <c r="AT155" s="13" t="s">
        <v>8275</v>
      </c>
      <c r="AU155" s="5" t="s">
        <v>8274</v>
      </c>
    </row>
    <row r="156" spans="5:47" x14ac:dyDescent="0.15">
      <c r="E156" s="17" t="s">
        <v>592</v>
      </c>
      <c r="F156" s="17" t="s">
        <v>591</v>
      </c>
      <c r="AA156" s="13" t="s">
        <v>8276</v>
      </c>
      <c r="AB156" s="123">
        <v>570</v>
      </c>
      <c r="AM156" s="17" t="s">
        <v>9220</v>
      </c>
      <c r="AN156" s="17" t="s">
        <v>667</v>
      </c>
      <c r="AT156" s="13" t="s">
        <v>8276</v>
      </c>
      <c r="AU156" s="5">
        <v>570</v>
      </c>
    </row>
    <row r="157" spans="5:47" x14ac:dyDescent="0.15">
      <c r="E157" s="17" t="s">
        <v>594</v>
      </c>
      <c r="F157" s="17" t="s">
        <v>593</v>
      </c>
      <c r="AA157" s="13" t="s">
        <v>8277</v>
      </c>
      <c r="AB157" s="123">
        <v>558</v>
      </c>
      <c r="AM157" s="17" t="s">
        <v>9221</v>
      </c>
      <c r="AN157" s="17" t="s">
        <v>669</v>
      </c>
      <c r="AT157" s="13" t="s">
        <v>8277</v>
      </c>
      <c r="AU157" s="5">
        <v>558</v>
      </c>
    </row>
    <row r="158" spans="5:47" x14ac:dyDescent="0.15">
      <c r="E158" s="17" t="s">
        <v>596</v>
      </c>
      <c r="F158" s="17" t="s">
        <v>595</v>
      </c>
      <c r="AA158" s="13" t="s">
        <v>8278</v>
      </c>
      <c r="AB158" s="123">
        <v>562</v>
      </c>
      <c r="AM158" s="17" t="s">
        <v>9222</v>
      </c>
      <c r="AN158" s="17" t="s">
        <v>671</v>
      </c>
      <c r="AT158" s="13" t="s">
        <v>8278</v>
      </c>
      <c r="AU158" s="5">
        <v>562</v>
      </c>
    </row>
    <row r="159" spans="5:47" x14ac:dyDescent="0.15">
      <c r="E159" s="17" t="s">
        <v>598</v>
      </c>
      <c r="F159" s="17" t="s">
        <v>597</v>
      </c>
      <c r="AA159" s="13" t="s">
        <v>8279</v>
      </c>
      <c r="AB159" s="123">
        <v>732</v>
      </c>
      <c r="AM159" s="17" t="s">
        <v>9223</v>
      </c>
      <c r="AN159" s="17" t="s">
        <v>675</v>
      </c>
      <c r="AT159" s="13" t="s">
        <v>8279</v>
      </c>
      <c r="AU159" s="5">
        <v>732</v>
      </c>
    </row>
    <row r="160" spans="5:47" x14ac:dyDescent="0.15">
      <c r="E160" s="17" t="s">
        <v>600</v>
      </c>
      <c r="F160" s="17" t="s">
        <v>599</v>
      </c>
      <c r="AA160" s="13" t="s">
        <v>8280</v>
      </c>
      <c r="AB160" s="123">
        <v>540</v>
      </c>
      <c r="AM160" s="17" t="s">
        <v>9224</v>
      </c>
      <c r="AN160" s="17" t="s">
        <v>681</v>
      </c>
      <c r="AT160" s="13" t="s">
        <v>8280</v>
      </c>
      <c r="AU160" s="34">
        <v>540</v>
      </c>
    </row>
    <row r="161" spans="5:47" x14ac:dyDescent="0.15">
      <c r="E161" s="17" t="s">
        <v>602</v>
      </c>
      <c r="F161" s="17" t="s">
        <v>601</v>
      </c>
      <c r="AA161" s="13" t="s">
        <v>8281</v>
      </c>
      <c r="AB161" s="123">
        <v>554</v>
      </c>
      <c r="AM161" s="17" t="s">
        <v>9225</v>
      </c>
      <c r="AN161" s="17" t="s">
        <v>683</v>
      </c>
      <c r="AT161" s="13" t="s">
        <v>8281</v>
      </c>
      <c r="AU161" s="5">
        <v>554</v>
      </c>
    </row>
    <row r="162" spans="5:47" x14ac:dyDescent="0.15">
      <c r="E162" s="17" t="s">
        <v>604</v>
      </c>
      <c r="F162" s="17" t="s">
        <v>603</v>
      </c>
      <c r="AA162" s="13" t="s">
        <v>8282</v>
      </c>
      <c r="AB162" s="123">
        <v>524</v>
      </c>
      <c r="AM162" s="17" t="s">
        <v>9226</v>
      </c>
      <c r="AN162" s="17" t="s">
        <v>685</v>
      </c>
      <c r="AT162" s="13" t="s">
        <v>8282</v>
      </c>
      <c r="AU162" s="34">
        <v>524</v>
      </c>
    </row>
    <row r="163" spans="5:47" x14ac:dyDescent="0.15">
      <c r="E163" s="17" t="s">
        <v>606</v>
      </c>
      <c r="F163" s="17" t="s">
        <v>605</v>
      </c>
      <c r="AA163" s="13" t="s">
        <v>8283</v>
      </c>
      <c r="AB163" s="123">
        <v>574</v>
      </c>
      <c r="AM163" s="17" t="s">
        <v>9227</v>
      </c>
      <c r="AN163" s="17" t="s">
        <v>687</v>
      </c>
      <c r="AT163" s="13" t="s">
        <v>8283</v>
      </c>
      <c r="AU163" s="5">
        <v>574</v>
      </c>
    </row>
    <row r="164" spans="5:47" x14ac:dyDescent="0.15">
      <c r="E164" s="17" t="s">
        <v>608</v>
      </c>
      <c r="F164" s="17" t="s">
        <v>607</v>
      </c>
      <c r="AA164" s="13" t="s">
        <v>8284</v>
      </c>
      <c r="AB164" s="123">
        <v>578</v>
      </c>
      <c r="AM164" s="17" t="s">
        <v>9228</v>
      </c>
      <c r="AN164" s="17" t="s">
        <v>689</v>
      </c>
      <c r="AT164" s="13" t="s">
        <v>8284</v>
      </c>
      <c r="AU164" s="34">
        <v>578</v>
      </c>
    </row>
    <row r="165" spans="5:47" x14ac:dyDescent="0.15">
      <c r="E165" s="17" t="s">
        <v>610</v>
      </c>
      <c r="F165" s="17" t="s">
        <v>609</v>
      </c>
      <c r="AA165" s="13" t="s">
        <v>8285</v>
      </c>
      <c r="AB165" s="124">
        <v>334</v>
      </c>
      <c r="AM165" s="17" t="s">
        <v>9229</v>
      </c>
      <c r="AN165" s="17" t="s">
        <v>691</v>
      </c>
      <c r="AT165" s="13" t="s">
        <v>8285</v>
      </c>
      <c r="AU165" s="34">
        <v>334</v>
      </c>
    </row>
    <row r="166" spans="5:47" x14ac:dyDescent="0.15">
      <c r="E166" s="17" t="s">
        <v>612</v>
      </c>
      <c r="F166" s="17" t="s">
        <v>611</v>
      </c>
      <c r="AA166" s="13" t="s">
        <v>8287</v>
      </c>
      <c r="AB166" s="123" t="s">
        <v>8286</v>
      </c>
      <c r="AM166" s="17" t="s">
        <v>9230</v>
      </c>
      <c r="AN166" s="17" t="s">
        <v>693</v>
      </c>
      <c r="AT166" s="13" t="s">
        <v>8287</v>
      </c>
      <c r="AU166" s="34" t="s">
        <v>8286</v>
      </c>
    </row>
    <row r="167" spans="5:47" x14ac:dyDescent="0.15">
      <c r="E167" s="17" t="s">
        <v>614</v>
      </c>
      <c r="F167" s="17" t="s">
        <v>613</v>
      </c>
      <c r="AA167" s="13" t="s">
        <v>8288</v>
      </c>
      <c r="AB167" s="123">
        <v>332</v>
      </c>
      <c r="AM167" s="17" t="s">
        <v>9231</v>
      </c>
      <c r="AN167" s="17" t="s">
        <v>695</v>
      </c>
      <c r="AT167" s="13" t="s">
        <v>8288</v>
      </c>
      <c r="AU167" s="5">
        <v>332</v>
      </c>
    </row>
    <row r="168" spans="5:47" x14ac:dyDescent="0.15">
      <c r="E168" s="17" t="s">
        <v>616</v>
      </c>
      <c r="F168" s="17" t="s">
        <v>615</v>
      </c>
      <c r="AA168" s="13" t="s">
        <v>8289</v>
      </c>
      <c r="AB168" s="123">
        <v>586</v>
      </c>
      <c r="AM168" s="17" t="s">
        <v>9232</v>
      </c>
      <c r="AN168" s="17" t="s">
        <v>697</v>
      </c>
      <c r="AT168" s="13" t="s">
        <v>8289</v>
      </c>
      <c r="AU168" s="5">
        <v>586</v>
      </c>
    </row>
    <row r="169" spans="5:47" x14ac:dyDescent="0.15">
      <c r="E169" s="17" t="s">
        <v>618</v>
      </c>
      <c r="F169" s="17" t="s">
        <v>617</v>
      </c>
      <c r="AA169" s="13" t="s">
        <v>8290</v>
      </c>
      <c r="AB169" s="123">
        <v>336</v>
      </c>
      <c r="AM169" s="17" t="s">
        <v>9233</v>
      </c>
      <c r="AN169" s="17" t="s">
        <v>699</v>
      </c>
      <c r="AT169" s="13" t="s">
        <v>8290</v>
      </c>
      <c r="AU169" s="5">
        <v>336</v>
      </c>
    </row>
    <row r="170" spans="5:47" x14ac:dyDescent="0.15">
      <c r="E170" s="17" t="s">
        <v>620</v>
      </c>
      <c r="F170" s="17" t="s">
        <v>619</v>
      </c>
      <c r="AA170" s="13" t="s">
        <v>8291</v>
      </c>
      <c r="AB170" s="123">
        <v>591</v>
      </c>
      <c r="AM170" s="17" t="s">
        <v>9234</v>
      </c>
      <c r="AN170" s="17" t="s">
        <v>701</v>
      </c>
      <c r="AT170" s="13" t="s">
        <v>8291</v>
      </c>
      <c r="AU170" s="5">
        <v>591</v>
      </c>
    </row>
    <row r="171" spans="5:47" x14ac:dyDescent="0.15">
      <c r="E171" s="17" t="s">
        <v>622</v>
      </c>
      <c r="F171" s="17" t="s">
        <v>621</v>
      </c>
      <c r="AA171" s="13" t="s">
        <v>8292</v>
      </c>
      <c r="AB171" s="124">
        <v>548</v>
      </c>
      <c r="AM171" s="17" t="s">
        <v>9235</v>
      </c>
      <c r="AN171" s="17" t="s">
        <v>703</v>
      </c>
      <c r="AT171" s="13" t="s">
        <v>8292</v>
      </c>
      <c r="AU171" s="5">
        <v>548</v>
      </c>
    </row>
    <row r="172" spans="5:47" x14ac:dyDescent="0.15">
      <c r="E172" s="17" t="s">
        <v>624</v>
      </c>
      <c r="F172" s="17" t="s">
        <v>623</v>
      </c>
      <c r="AA172" s="13" t="s">
        <v>8294</v>
      </c>
      <c r="AB172" s="123" t="s">
        <v>8293</v>
      </c>
      <c r="AM172" s="17" t="s">
        <v>9236</v>
      </c>
      <c r="AN172" s="17" t="s">
        <v>705</v>
      </c>
      <c r="AT172" s="13" t="s">
        <v>8294</v>
      </c>
      <c r="AU172" s="5" t="s">
        <v>8293</v>
      </c>
    </row>
    <row r="173" spans="5:47" x14ac:dyDescent="0.15">
      <c r="E173" s="17" t="s">
        <v>626</v>
      </c>
      <c r="F173" s="17" t="s">
        <v>625</v>
      </c>
      <c r="AA173" s="13" t="s">
        <v>8295</v>
      </c>
      <c r="AB173" s="124">
        <v>598</v>
      </c>
      <c r="AM173" s="17" t="s">
        <v>9237</v>
      </c>
      <c r="AN173" s="17" t="s">
        <v>709</v>
      </c>
      <c r="AT173" s="13" t="s">
        <v>8295</v>
      </c>
      <c r="AU173" s="5">
        <v>598</v>
      </c>
    </row>
    <row r="174" spans="5:47" x14ac:dyDescent="0.15">
      <c r="E174" s="17" t="s">
        <v>628</v>
      </c>
      <c r="F174" s="17" t="s">
        <v>627</v>
      </c>
      <c r="AA174" s="13" t="s">
        <v>8297</v>
      </c>
      <c r="AB174" s="123" t="s">
        <v>8296</v>
      </c>
      <c r="AM174" s="17" t="s">
        <v>9238</v>
      </c>
      <c r="AN174" s="17" t="s">
        <v>711</v>
      </c>
      <c r="AT174" s="13" t="s">
        <v>8297</v>
      </c>
      <c r="AU174" s="5" t="s">
        <v>8296</v>
      </c>
    </row>
    <row r="175" spans="5:47" x14ac:dyDescent="0.15">
      <c r="E175" s="17" t="s">
        <v>630</v>
      </c>
      <c r="F175" s="17" t="s">
        <v>629</v>
      </c>
      <c r="AA175" s="13" t="s">
        <v>8298</v>
      </c>
      <c r="AB175" s="123">
        <v>585</v>
      </c>
      <c r="AM175" s="17" t="s">
        <v>9239</v>
      </c>
      <c r="AN175" s="17" t="s">
        <v>713</v>
      </c>
      <c r="AT175" s="13" t="s">
        <v>8298</v>
      </c>
      <c r="AU175" s="5">
        <v>585</v>
      </c>
    </row>
    <row r="176" spans="5:47" x14ac:dyDescent="0.15">
      <c r="E176" s="17" t="s">
        <v>632</v>
      </c>
      <c r="F176" s="17" t="s">
        <v>631</v>
      </c>
      <c r="AA176" s="13" t="s">
        <v>8299</v>
      </c>
      <c r="AB176" s="124">
        <v>600</v>
      </c>
      <c r="AM176" s="17" t="s">
        <v>9240</v>
      </c>
      <c r="AN176" s="17" t="s">
        <v>715</v>
      </c>
      <c r="AT176" s="13" t="s">
        <v>8299</v>
      </c>
      <c r="AU176" s="5">
        <v>600</v>
      </c>
    </row>
    <row r="177" spans="5:47" x14ac:dyDescent="0.15">
      <c r="E177" s="17" t="s">
        <v>634</v>
      </c>
      <c r="F177" s="17" t="s">
        <v>633</v>
      </c>
      <c r="AA177" s="13" t="s">
        <v>8301</v>
      </c>
      <c r="AB177" s="123" t="s">
        <v>8300</v>
      </c>
      <c r="AM177" s="17" t="s">
        <v>9241</v>
      </c>
      <c r="AN177" s="17" t="s">
        <v>717</v>
      </c>
      <c r="AT177" s="13" t="s">
        <v>8301</v>
      </c>
      <c r="AU177" s="5" t="s">
        <v>8300</v>
      </c>
    </row>
    <row r="178" spans="5:47" x14ac:dyDescent="0.15">
      <c r="E178" s="17" t="s">
        <v>636</v>
      </c>
      <c r="F178" s="17" t="s">
        <v>635</v>
      </c>
      <c r="AA178" s="13" t="s">
        <v>8302</v>
      </c>
      <c r="AB178" s="123">
        <v>275</v>
      </c>
      <c r="AM178" s="17" t="s">
        <v>9242</v>
      </c>
      <c r="AN178" s="17" t="s">
        <v>719</v>
      </c>
      <c r="AT178" s="13" t="s">
        <v>8302</v>
      </c>
      <c r="AU178" s="5">
        <v>275</v>
      </c>
    </row>
    <row r="179" spans="5:47" x14ac:dyDescent="0.15">
      <c r="E179" s="17" t="s">
        <v>638</v>
      </c>
      <c r="F179" s="17" t="s">
        <v>637</v>
      </c>
      <c r="AA179" s="13" t="s">
        <v>8303</v>
      </c>
      <c r="AB179" s="124">
        <v>348</v>
      </c>
      <c r="AM179" s="17" t="s">
        <v>9243</v>
      </c>
      <c r="AN179" s="17" t="s">
        <v>721</v>
      </c>
      <c r="AT179" s="13" t="s">
        <v>8303</v>
      </c>
      <c r="AU179" s="5">
        <v>348</v>
      </c>
    </row>
    <row r="180" spans="5:47" x14ac:dyDescent="0.15">
      <c r="E180" s="17" t="s">
        <v>640</v>
      </c>
      <c r="F180" s="17" t="s">
        <v>639</v>
      </c>
      <c r="AA180" s="13" t="s">
        <v>8305</v>
      </c>
      <c r="AB180" s="123" t="s">
        <v>8304</v>
      </c>
      <c r="AM180" s="17" t="s">
        <v>9244</v>
      </c>
      <c r="AN180" s="17" t="s">
        <v>723</v>
      </c>
      <c r="AT180" s="13" t="s">
        <v>8305</v>
      </c>
      <c r="AU180" s="5" t="s">
        <v>8304</v>
      </c>
    </row>
    <row r="181" spans="5:47" x14ac:dyDescent="0.15">
      <c r="E181" s="17" t="s">
        <v>642</v>
      </c>
      <c r="F181" s="17" t="s">
        <v>641</v>
      </c>
      <c r="AA181" s="13" t="s">
        <v>8306</v>
      </c>
      <c r="AB181" s="123">
        <v>626</v>
      </c>
      <c r="AM181" s="17" t="s">
        <v>9245</v>
      </c>
      <c r="AN181" s="17" t="s">
        <v>725</v>
      </c>
      <c r="AT181" s="13" t="s">
        <v>8306</v>
      </c>
      <c r="AU181" s="5">
        <v>626</v>
      </c>
    </row>
    <row r="182" spans="5:47" x14ac:dyDescent="0.15">
      <c r="E182" s="17" t="s">
        <v>644</v>
      </c>
      <c r="F182" s="17" t="s">
        <v>643</v>
      </c>
      <c r="AA182" s="13" t="s">
        <v>8307</v>
      </c>
      <c r="AB182" s="123">
        <v>612</v>
      </c>
      <c r="AM182" s="17" t="s">
        <v>9246</v>
      </c>
      <c r="AN182" s="17" t="s">
        <v>727</v>
      </c>
      <c r="AT182" s="13" t="s">
        <v>8307</v>
      </c>
      <c r="AU182" s="5">
        <v>612</v>
      </c>
    </row>
    <row r="183" spans="5:47" x14ac:dyDescent="0.15">
      <c r="E183" s="17" t="s">
        <v>646</v>
      </c>
      <c r="F183" s="17" t="s">
        <v>645</v>
      </c>
      <c r="AA183" s="13" t="s">
        <v>8308</v>
      </c>
      <c r="AB183" s="123">
        <v>242</v>
      </c>
      <c r="AM183" s="17" t="s">
        <v>9247</v>
      </c>
      <c r="AN183" s="17" t="s">
        <v>729</v>
      </c>
      <c r="AT183" s="13" t="s">
        <v>8308</v>
      </c>
      <c r="AU183" s="5">
        <v>242</v>
      </c>
    </row>
    <row r="184" spans="5:47" x14ac:dyDescent="0.15">
      <c r="E184" s="17" t="s">
        <v>648</v>
      </c>
      <c r="F184" s="17" t="s">
        <v>647</v>
      </c>
      <c r="AA184" s="13" t="s">
        <v>8309</v>
      </c>
      <c r="AB184" s="123">
        <v>608</v>
      </c>
      <c r="AM184" s="17" t="s">
        <v>9248</v>
      </c>
      <c r="AN184" s="17" t="s">
        <v>731</v>
      </c>
      <c r="AT184" s="13" t="s">
        <v>8309</v>
      </c>
      <c r="AU184" s="5">
        <v>608</v>
      </c>
    </row>
    <row r="185" spans="5:47" x14ac:dyDescent="0.15">
      <c r="E185" s="17" t="s">
        <v>650</v>
      </c>
      <c r="F185" s="17" t="s">
        <v>649</v>
      </c>
      <c r="AA185" s="13" t="s">
        <v>8310</v>
      </c>
      <c r="AB185" s="124">
        <v>246</v>
      </c>
      <c r="AM185" s="17" t="s">
        <v>9249</v>
      </c>
      <c r="AN185" s="17" t="s">
        <v>733</v>
      </c>
      <c r="AT185" s="13" t="s">
        <v>8310</v>
      </c>
      <c r="AU185" s="5">
        <v>246</v>
      </c>
    </row>
    <row r="186" spans="5:47" x14ac:dyDescent="0.15">
      <c r="E186" s="17" t="s">
        <v>652</v>
      </c>
      <c r="F186" s="17" t="s">
        <v>651</v>
      </c>
      <c r="AA186" s="13" t="s">
        <v>8312</v>
      </c>
      <c r="AB186" s="124" t="s">
        <v>8311</v>
      </c>
      <c r="AM186" s="17" t="s">
        <v>9250</v>
      </c>
      <c r="AN186" s="17" t="s">
        <v>735</v>
      </c>
      <c r="AT186" s="13" t="s">
        <v>8312</v>
      </c>
      <c r="AU186" s="5" t="s">
        <v>8311</v>
      </c>
    </row>
    <row r="187" spans="5:47" x14ac:dyDescent="0.15">
      <c r="E187" s="17" t="s">
        <v>654</v>
      </c>
      <c r="F187" s="17" t="s">
        <v>653</v>
      </c>
      <c r="AA187" s="13" t="s">
        <v>8314</v>
      </c>
      <c r="AB187" s="123" t="s">
        <v>8313</v>
      </c>
      <c r="AM187" s="17" t="s">
        <v>9251</v>
      </c>
      <c r="AN187" s="17" t="s">
        <v>739</v>
      </c>
      <c r="AT187" s="13" t="s">
        <v>8314</v>
      </c>
      <c r="AU187" s="5" t="s">
        <v>8313</v>
      </c>
    </row>
    <row r="188" spans="5:47" x14ac:dyDescent="0.15">
      <c r="E188" s="17" t="s">
        <v>656</v>
      </c>
      <c r="F188" s="17" t="s">
        <v>655</v>
      </c>
      <c r="AA188" s="13" t="s">
        <v>8315</v>
      </c>
      <c r="AB188" s="123">
        <v>630</v>
      </c>
      <c r="AM188" s="17" t="s">
        <v>9252</v>
      </c>
      <c r="AN188" s="17" t="s">
        <v>741</v>
      </c>
      <c r="AT188" s="13" t="s">
        <v>8315</v>
      </c>
      <c r="AU188" s="5">
        <v>630</v>
      </c>
    </row>
    <row r="189" spans="5:47" x14ac:dyDescent="0.15">
      <c r="E189" s="17" t="s">
        <v>658</v>
      </c>
      <c r="F189" s="17" t="s">
        <v>657</v>
      </c>
      <c r="AA189" s="13" t="s">
        <v>8316</v>
      </c>
      <c r="AB189" s="123">
        <v>234</v>
      </c>
      <c r="AM189" s="17" t="s">
        <v>9253</v>
      </c>
      <c r="AN189" s="17" t="s">
        <v>745</v>
      </c>
      <c r="AT189" s="13" t="s">
        <v>8316</v>
      </c>
      <c r="AU189" s="5">
        <v>234</v>
      </c>
    </row>
    <row r="190" spans="5:47" x14ac:dyDescent="0.15">
      <c r="E190" s="17" t="s">
        <v>660</v>
      </c>
      <c r="F190" s="17" t="s">
        <v>659</v>
      </c>
      <c r="AA190" s="13" t="s">
        <v>8317</v>
      </c>
      <c r="AB190" s="124">
        <v>238</v>
      </c>
      <c r="AM190" s="17" t="s">
        <v>9254</v>
      </c>
      <c r="AN190" s="17" t="s">
        <v>747</v>
      </c>
      <c r="AT190" s="13" t="s">
        <v>8317</v>
      </c>
      <c r="AU190" s="5">
        <v>238</v>
      </c>
    </row>
    <row r="191" spans="5:47" x14ac:dyDescent="0.15">
      <c r="E191" s="17" t="s">
        <v>662</v>
      </c>
      <c r="F191" s="17" t="s">
        <v>661</v>
      </c>
      <c r="AA191" s="13" t="s">
        <v>8319</v>
      </c>
      <c r="AB191" s="123" t="s">
        <v>8318</v>
      </c>
      <c r="AM191" s="17" t="s">
        <v>9255</v>
      </c>
      <c r="AN191" s="17" t="s">
        <v>749</v>
      </c>
      <c r="AT191" s="13" t="s">
        <v>8319</v>
      </c>
      <c r="AU191" s="5" t="s">
        <v>8318</v>
      </c>
    </row>
    <row r="192" spans="5:47" x14ac:dyDescent="0.15">
      <c r="E192" s="17" t="s">
        <v>664</v>
      </c>
      <c r="F192" s="17" t="s">
        <v>663</v>
      </c>
      <c r="AA192" s="13" t="s">
        <v>8320</v>
      </c>
      <c r="AB192" s="123">
        <v>250</v>
      </c>
      <c r="AM192" s="17" t="s">
        <v>9256</v>
      </c>
      <c r="AN192" s="17" t="s">
        <v>751</v>
      </c>
      <c r="AT192" s="13" t="s">
        <v>8320</v>
      </c>
      <c r="AU192" s="5">
        <v>250</v>
      </c>
    </row>
    <row r="193" spans="5:47" x14ac:dyDescent="0.15">
      <c r="E193" s="17" t="s">
        <v>666</v>
      </c>
      <c r="F193" s="17" t="s">
        <v>665</v>
      </c>
      <c r="AA193" s="13" t="s">
        <v>8321</v>
      </c>
      <c r="AB193" s="123">
        <v>254</v>
      </c>
      <c r="AM193" s="17" t="s">
        <v>9257</v>
      </c>
      <c r="AN193" s="17" t="s">
        <v>8673</v>
      </c>
      <c r="AT193" s="13" t="s">
        <v>8321</v>
      </c>
      <c r="AU193" s="5">
        <v>254</v>
      </c>
    </row>
    <row r="194" spans="5:47" x14ac:dyDescent="0.15">
      <c r="E194" s="17" t="s">
        <v>668</v>
      </c>
      <c r="F194" s="17" t="s">
        <v>667</v>
      </c>
      <c r="AA194" s="13" t="s">
        <v>8322</v>
      </c>
      <c r="AB194" s="123">
        <v>258</v>
      </c>
      <c r="AM194" s="17" t="s">
        <v>9258</v>
      </c>
      <c r="AN194" s="17" t="s">
        <v>8672</v>
      </c>
      <c r="AT194" s="13" t="s">
        <v>8322</v>
      </c>
      <c r="AU194" s="5">
        <v>258</v>
      </c>
    </row>
    <row r="195" spans="5:47" x14ac:dyDescent="0.15">
      <c r="E195" s="17" t="s">
        <v>670</v>
      </c>
      <c r="F195" s="17" t="s">
        <v>669</v>
      </c>
      <c r="AA195" s="13" t="s">
        <v>8323</v>
      </c>
      <c r="AB195" s="123">
        <v>260</v>
      </c>
      <c r="AM195" s="17" t="s">
        <v>9259</v>
      </c>
      <c r="AN195" s="17" t="s">
        <v>8671</v>
      </c>
      <c r="AT195" s="13" t="s">
        <v>8323</v>
      </c>
      <c r="AU195" s="5">
        <v>260</v>
      </c>
    </row>
    <row r="196" spans="5:47" x14ac:dyDescent="0.15">
      <c r="E196" s="17" t="s">
        <v>672</v>
      </c>
      <c r="F196" s="17" t="s">
        <v>671</v>
      </c>
      <c r="AA196" s="13" t="s">
        <v>8324</v>
      </c>
      <c r="AB196" s="123">
        <v>100</v>
      </c>
      <c r="AM196" s="17" t="s">
        <v>9260</v>
      </c>
      <c r="AN196" s="17" t="s">
        <v>8670</v>
      </c>
      <c r="AT196" s="13" t="s">
        <v>8324</v>
      </c>
      <c r="AU196" s="5">
        <v>100</v>
      </c>
    </row>
    <row r="197" spans="5:47" x14ac:dyDescent="0.15">
      <c r="E197" s="17" t="s">
        <v>674</v>
      </c>
      <c r="F197" s="17" t="s">
        <v>673</v>
      </c>
      <c r="AA197" s="13" t="s">
        <v>8325</v>
      </c>
      <c r="AB197" s="124">
        <v>854</v>
      </c>
      <c r="AM197" s="17" t="s">
        <v>9261</v>
      </c>
      <c r="AN197" s="17" t="s">
        <v>8669</v>
      </c>
      <c r="AT197" s="13" t="s">
        <v>8325</v>
      </c>
      <c r="AU197" s="5">
        <v>854</v>
      </c>
    </row>
    <row r="198" spans="5:47" x14ac:dyDescent="0.15">
      <c r="E198" s="17" t="s">
        <v>676</v>
      </c>
      <c r="F198" s="17" t="s">
        <v>675</v>
      </c>
      <c r="AA198" s="13" t="s">
        <v>8327</v>
      </c>
      <c r="AB198" s="123" t="s">
        <v>8326</v>
      </c>
      <c r="AM198" s="17" t="s">
        <v>9262</v>
      </c>
      <c r="AN198" s="17" t="s">
        <v>8668</v>
      </c>
      <c r="AT198" s="13" t="s">
        <v>8327</v>
      </c>
      <c r="AU198" s="5" t="s">
        <v>8326</v>
      </c>
    </row>
    <row r="199" spans="5:47" x14ac:dyDescent="0.15">
      <c r="E199" s="17" t="s">
        <v>678</v>
      </c>
      <c r="F199" s="17" t="s">
        <v>677</v>
      </c>
      <c r="AA199" s="13" t="s">
        <v>8328</v>
      </c>
      <c r="AB199" s="123">
        <v>108</v>
      </c>
      <c r="AM199" s="17" t="s">
        <v>9263</v>
      </c>
      <c r="AN199" s="17" t="s">
        <v>753</v>
      </c>
      <c r="AT199" s="13" t="s">
        <v>8328</v>
      </c>
      <c r="AU199" s="5">
        <v>108</v>
      </c>
    </row>
    <row r="200" spans="5:47" x14ac:dyDescent="0.15">
      <c r="E200" s="17" t="s">
        <v>680</v>
      </c>
      <c r="F200" s="17" t="s">
        <v>679</v>
      </c>
      <c r="AA200" s="13" t="s">
        <v>8329</v>
      </c>
      <c r="AB200" s="123">
        <v>704</v>
      </c>
      <c r="AM200" s="17" t="s">
        <v>9264</v>
      </c>
      <c r="AN200" s="17" t="s">
        <v>755</v>
      </c>
      <c r="AT200" s="13" t="s">
        <v>8329</v>
      </c>
      <c r="AU200" s="5">
        <v>704</v>
      </c>
    </row>
    <row r="201" spans="5:47" x14ac:dyDescent="0.15">
      <c r="E201" s="17" t="s">
        <v>682</v>
      </c>
      <c r="F201" s="17" t="s">
        <v>681</v>
      </c>
      <c r="AA201" s="13" t="s">
        <v>8330</v>
      </c>
      <c r="AB201" s="123">
        <v>204</v>
      </c>
      <c r="AM201" s="17" t="s">
        <v>9265</v>
      </c>
      <c r="AN201" s="17" t="s">
        <v>757</v>
      </c>
      <c r="AT201" s="13" t="s">
        <v>8330</v>
      </c>
      <c r="AU201" s="5">
        <v>204</v>
      </c>
    </row>
    <row r="202" spans="5:47" x14ac:dyDescent="0.15">
      <c r="E202" s="17" t="s">
        <v>684</v>
      </c>
      <c r="F202" s="17" t="s">
        <v>683</v>
      </c>
      <c r="AA202" s="13" t="s">
        <v>8331</v>
      </c>
      <c r="AB202" s="123">
        <v>862</v>
      </c>
      <c r="AM202" s="17" t="s">
        <v>9266</v>
      </c>
      <c r="AN202" s="17" t="s">
        <v>759</v>
      </c>
      <c r="AT202" s="13" t="s">
        <v>8331</v>
      </c>
      <c r="AU202" s="5">
        <v>862</v>
      </c>
    </row>
    <row r="203" spans="5:47" x14ac:dyDescent="0.15">
      <c r="E203" s="17" t="s">
        <v>686</v>
      </c>
      <c r="F203" s="17" t="s">
        <v>685</v>
      </c>
      <c r="AA203" s="13" t="s">
        <v>8332</v>
      </c>
      <c r="AB203" s="124">
        <v>112</v>
      </c>
      <c r="AM203" s="17" t="s">
        <v>9267</v>
      </c>
      <c r="AN203" s="17" t="s">
        <v>761</v>
      </c>
      <c r="AT203" s="13" t="s">
        <v>8332</v>
      </c>
      <c r="AU203" s="5">
        <v>112</v>
      </c>
    </row>
    <row r="204" spans="5:47" x14ac:dyDescent="0.15">
      <c r="E204" s="17" t="s">
        <v>688</v>
      </c>
      <c r="F204" s="17" t="s">
        <v>687</v>
      </c>
      <c r="AA204" s="13" t="s">
        <v>8334</v>
      </c>
      <c r="AB204" s="123" t="s">
        <v>8333</v>
      </c>
      <c r="AM204" s="17" t="s">
        <v>9268</v>
      </c>
      <c r="AN204" s="17" t="s">
        <v>763</v>
      </c>
      <c r="AT204" s="17" t="s">
        <v>8334</v>
      </c>
      <c r="AU204" s="17" t="s">
        <v>8333</v>
      </c>
    </row>
    <row r="205" spans="5:47" x14ac:dyDescent="0.15">
      <c r="E205" s="17" t="s">
        <v>690</v>
      </c>
      <c r="F205" s="17" t="s">
        <v>689</v>
      </c>
      <c r="AA205" s="13" t="s">
        <v>8335</v>
      </c>
      <c r="AB205" s="124">
        <v>604</v>
      </c>
      <c r="AM205" s="17" t="s">
        <v>9269</v>
      </c>
      <c r="AN205" s="17" t="s">
        <v>765</v>
      </c>
      <c r="AT205" s="17" t="s">
        <v>8335</v>
      </c>
      <c r="AU205" s="17">
        <v>604</v>
      </c>
    </row>
    <row r="206" spans="5:47" x14ac:dyDescent="0.15">
      <c r="E206" s="17" t="s">
        <v>692</v>
      </c>
      <c r="F206" s="17" t="s">
        <v>691</v>
      </c>
      <c r="AA206" s="13" t="s">
        <v>8337</v>
      </c>
      <c r="AB206" s="123" t="s">
        <v>8336</v>
      </c>
      <c r="AM206" s="17" t="s">
        <v>9270</v>
      </c>
      <c r="AN206" s="17" t="s">
        <v>767</v>
      </c>
      <c r="AT206" s="17" t="s">
        <v>8337</v>
      </c>
      <c r="AU206" s="17" t="s">
        <v>8336</v>
      </c>
    </row>
    <row r="207" spans="5:47" x14ac:dyDescent="0.15">
      <c r="E207" s="17" t="s">
        <v>694</v>
      </c>
      <c r="F207" s="17" t="s">
        <v>693</v>
      </c>
      <c r="AA207" s="13" t="s">
        <v>8338</v>
      </c>
      <c r="AB207" s="124">
        <v>616</v>
      </c>
      <c r="AM207" s="17" t="s">
        <v>9271</v>
      </c>
      <c r="AN207" s="17" t="s">
        <v>769</v>
      </c>
      <c r="AT207" s="17" t="s">
        <v>8338</v>
      </c>
      <c r="AU207" s="17">
        <v>616</v>
      </c>
    </row>
    <row r="208" spans="5:47" x14ac:dyDescent="0.15">
      <c r="E208" s="17" t="s">
        <v>696</v>
      </c>
      <c r="F208" s="17" t="s">
        <v>695</v>
      </c>
      <c r="AA208" s="13" t="s">
        <v>8340</v>
      </c>
      <c r="AB208" s="124" t="s">
        <v>8339</v>
      </c>
      <c r="AM208" s="17" t="s">
        <v>9272</v>
      </c>
      <c r="AN208" s="17" t="s">
        <v>771</v>
      </c>
      <c r="AT208" s="17" t="s">
        <v>8340</v>
      </c>
      <c r="AU208" s="17" t="s">
        <v>8339</v>
      </c>
    </row>
    <row r="209" spans="5:47" x14ac:dyDescent="0.15">
      <c r="E209" s="17" t="s">
        <v>698</v>
      </c>
      <c r="F209" s="17" t="s">
        <v>697</v>
      </c>
      <c r="AA209" s="13" t="s">
        <v>8342</v>
      </c>
      <c r="AB209" s="123" t="s">
        <v>8341</v>
      </c>
      <c r="AM209" s="17" t="s">
        <v>9273</v>
      </c>
      <c r="AN209" s="17" t="s">
        <v>773</v>
      </c>
      <c r="AT209" s="17" t="s">
        <v>8342</v>
      </c>
      <c r="AU209" s="17" t="s">
        <v>8341</v>
      </c>
    </row>
    <row r="210" spans="5:47" x14ac:dyDescent="0.15">
      <c r="E210" s="17" t="s">
        <v>700</v>
      </c>
      <c r="F210" s="17" t="s">
        <v>699</v>
      </c>
      <c r="AA210" s="13" t="s">
        <v>8343</v>
      </c>
      <c r="AB210" s="124">
        <v>535</v>
      </c>
      <c r="AM210" s="17" t="s">
        <v>9274</v>
      </c>
      <c r="AN210" s="17" t="s">
        <v>777</v>
      </c>
      <c r="AT210" s="17" t="s">
        <v>8343</v>
      </c>
      <c r="AU210" s="17">
        <v>535</v>
      </c>
    </row>
    <row r="211" spans="5:47" x14ac:dyDescent="0.15">
      <c r="E211" s="17" t="s">
        <v>702</v>
      </c>
      <c r="F211" s="17" t="s">
        <v>701</v>
      </c>
      <c r="AA211" s="13" t="s">
        <v>8345</v>
      </c>
      <c r="AB211" s="123" t="s">
        <v>8344</v>
      </c>
      <c r="AM211" s="17" t="s">
        <v>9275</v>
      </c>
      <c r="AN211" s="17" t="s">
        <v>779</v>
      </c>
      <c r="AT211" s="17" t="s">
        <v>8345</v>
      </c>
      <c r="AU211" s="17" t="s">
        <v>8344</v>
      </c>
    </row>
    <row r="212" spans="5:47" x14ac:dyDescent="0.15">
      <c r="E212" s="17" t="s">
        <v>704</v>
      </c>
      <c r="F212" s="17" t="s">
        <v>703</v>
      </c>
      <c r="AA212" s="13" t="s">
        <v>8346</v>
      </c>
      <c r="AB212" s="123">
        <v>620</v>
      </c>
      <c r="AM212" s="17" t="s">
        <v>9276</v>
      </c>
      <c r="AN212" s="17" t="s">
        <v>785</v>
      </c>
      <c r="AT212" s="17" t="s">
        <v>8346</v>
      </c>
      <c r="AU212" s="17">
        <v>620</v>
      </c>
    </row>
    <row r="213" spans="5:47" x14ac:dyDescent="0.15">
      <c r="E213" s="17" t="s">
        <v>706</v>
      </c>
      <c r="F213" s="17" t="s">
        <v>705</v>
      </c>
      <c r="AA213" s="13" t="s">
        <v>8347</v>
      </c>
      <c r="AB213" s="123">
        <v>344</v>
      </c>
      <c r="AM213" s="17" t="s">
        <v>9277</v>
      </c>
      <c r="AN213" s="17" t="s">
        <v>787</v>
      </c>
      <c r="AT213" s="17" t="s">
        <v>8347</v>
      </c>
      <c r="AU213" s="17">
        <v>344</v>
      </c>
    </row>
    <row r="214" spans="5:47" x14ac:dyDescent="0.15">
      <c r="E214" s="17" t="s">
        <v>708</v>
      </c>
      <c r="F214" s="17" t="s">
        <v>707</v>
      </c>
      <c r="AA214" s="13" t="s">
        <v>8348</v>
      </c>
      <c r="AB214" s="123">
        <v>340</v>
      </c>
      <c r="AM214" s="17" t="s">
        <v>9278</v>
      </c>
      <c r="AN214" s="17" t="s">
        <v>791</v>
      </c>
      <c r="AT214" s="17" t="s">
        <v>8348</v>
      </c>
      <c r="AU214" s="17">
        <v>340</v>
      </c>
    </row>
    <row r="215" spans="5:47" x14ac:dyDescent="0.15">
      <c r="E215" s="17" t="s">
        <v>710</v>
      </c>
      <c r="F215" s="17" t="s">
        <v>709</v>
      </c>
      <c r="AA215" s="13" t="s">
        <v>8349</v>
      </c>
      <c r="AB215" s="123">
        <v>584</v>
      </c>
      <c r="AM215" s="17" t="s">
        <v>9279</v>
      </c>
      <c r="AN215" s="17" t="s">
        <v>807</v>
      </c>
      <c r="AT215" s="17" t="s">
        <v>8349</v>
      </c>
      <c r="AU215" s="17">
        <v>584</v>
      </c>
    </row>
    <row r="216" spans="5:47" x14ac:dyDescent="0.15">
      <c r="E216" s="17" t="s">
        <v>712</v>
      </c>
      <c r="F216" s="17" t="s">
        <v>711</v>
      </c>
      <c r="AA216" s="13" t="s">
        <v>8350</v>
      </c>
      <c r="AB216" s="123">
        <v>446</v>
      </c>
      <c r="AM216" s="17" t="s">
        <v>9280</v>
      </c>
      <c r="AN216" s="17" t="s">
        <v>809</v>
      </c>
      <c r="AT216" s="17" t="s">
        <v>8350</v>
      </c>
      <c r="AU216" s="17">
        <v>446</v>
      </c>
    </row>
    <row r="217" spans="5:47" x14ac:dyDescent="0.15">
      <c r="E217" s="17" t="s">
        <v>714</v>
      </c>
      <c r="F217" s="17" t="s">
        <v>713</v>
      </c>
      <c r="AA217" s="13" t="s">
        <v>8351</v>
      </c>
      <c r="AB217" s="123">
        <v>807</v>
      </c>
      <c r="AM217" s="17" t="s">
        <v>9281</v>
      </c>
      <c r="AN217" s="17" t="s">
        <v>811</v>
      </c>
      <c r="AT217" s="17" t="s">
        <v>8351</v>
      </c>
      <c r="AU217" s="17">
        <v>807</v>
      </c>
    </row>
    <row r="218" spans="5:47" x14ac:dyDescent="0.15">
      <c r="E218" s="17" t="s">
        <v>716</v>
      </c>
      <c r="F218" s="17" t="s">
        <v>715</v>
      </c>
      <c r="AA218" s="13" t="s">
        <v>8352</v>
      </c>
      <c r="AB218" s="123">
        <v>450</v>
      </c>
      <c r="AM218" s="17" t="s">
        <v>9282</v>
      </c>
      <c r="AN218" s="17" t="s">
        <v>821</v>
      </c>
      <c r="AT218" s="17" t="s">
        <v>8352</v>
      </c>
      <c r="AU218" s="17">
        <v>450</v>
      </c>
    </row>
    <row r="219" spans="5:47" x14ac:dyDescent="0.15">
      <c r="E219" s="17" t="s">
        <v>718</v>
      </c>
      <c r="F219" s="17" t="s">
        <v>717</v>
      </c>
      <c r="AA219" s="13" t="s">
        <v>8353</v>
      </c>
      <c r="AB219" s="123">
        <v>175</v>
      </c>
      <c r="AM219" s="17" t="s">
        <v>9283</v>
      </c>
      <c r="AN219" s="17" t="s">
        <v>825</v>
      </c>
      <c r="AT219" s="17" t="s">
        <v>8353</v>
      </c>
      <c r="AU219" s="17">
        <v>175</v>
      </c>
    </row>
    <row r="220" spans="5:47" x14ac:dyDescent="0.15">
      <c r="E220" s="17" t="s">
        <v>720</v>
      </c>
      <c r="F220" s="17" t="s">
        <v>719</v>
      </c>
      <c r="AA220" s="13" t="s">
        <v>8354</v>
      </c>
      <c r="AB220" s="123">
        <v>454</v>
      </c>
      <c r="AM220" s="17" t="s">
        <v>9284</v>
      </c>
      <c r="AN220" s="17" t="s">
        <v>831</v>
      </c>
      <c r="AT220" s="17" t="s">
        <v>8354</v>
      </c>
      <c r="AU220" s="17">
        <v>454</v>
      </c>
    </row>
    <row r="221" spans="5:47" x14ac:dyDescent="0.15">
      <c r="E221" s="17" t="s">
        <v>722</v>
      </c>
      <c r="F221" s="17" t="s">
        <v>721</v>
      </c>
      <c r="AA221" s="13" t="s">
        <v>8355</v>
      </c>
      <c r="AB221" s="123">
        <v>466</v>
      </c>
      <c r="AM221" s="17" t="s">
        <v>9285</v>
      </c>
      <c r="AN221" s="17" t="s">
        <v>837</v>
      </c>
      <c r="AT221" s="17" t="s">
        <v>8355</v>
      </c>
      <c r="AU221" s="17">
        <v>466</v>
      </c>
    </row>
    <row r="222" spans="5:47" x14ac:dyDescent="0.15">
      <c r="E222" s="17" t="s">
        <v>724</v>
      </c>
      <c r="F222" s="17" t="s">
        <v>723</v>
      </c>
      <c r="AA222" s="13" t="s">
        <v>8356</v>
      </c>
      <c r="AB222" s="123">
        <v>470</v>
      </c>
      <c r="AM222" s="17" t="s">
        <v>9286</v>
      </c>
      <c r="AN222" s="17" t="s">
        <v>839</v>
      </c>
      <c r="AT222" s="17" t="s">
        <v>8356</v>
      </c>
      <c r="AU222" s="17">
        <v>470</v>
      </c>
    </row>
    <row r="223" spans="5:47" x14ac:dyDescent="0.15">
      <c r="E223" s="17" t="s">
        <v>726</v>
      </c>
      <c r="F223" s="17" t="s">
        <v>725</v>
      </c>
      <c r="AA223" s="13" t="s">
        <v>8357</v>
      </c>
      <c r="AB223" s="123">
        <v>474</v>
      </c>
      <c r="AM223" s="17" t="s">
        <v>9287</v>
      </c>
      <c r="AN223" s="17" t="s">
        <v>841</v>
      </c>
      <c r="AT223" s="17" t="s">
        <v>8357</v>
      </c>
      <c r="AU223" s="17">
        <v>474</v>
      </c>
    </row>
    <row r="224" spans="5:47" x14ac:dyDescent="0.15">
      <c r="E224" s="17" t="s">
        <v>728</v>
      </c>
      <c r="F224" s="17" t="s">
        <v>727</v>
      </c>
      <c r="AA224" s="13" t="s">
        <v>8358</v>
      </c>
      <c r="AB224" s="123">
        <v>458</v>
      </c>
      <c r="AM224" s="17" t="s">
        <v>9288</v>
      </c>
      <c r="AN224" s="17" t="s">
        <v>847</v>
      </c>
      <c r="AT224" s="17" t="s">
        <v>8358</v>
      </c>
      <c r="AU224" s="17">
        <v>458</v>
      </c>
    </row>
    <row r="225" spans="5:47" x14ac:dyDescent="0.15">
      <c r="E225" s="17" t="s">
        <v>730</v>
      </c>
      <c r="F225" s="17" t="s">
        <v>729</v>
      </c>
      <c r="AA225" s="13" t="s">
        <v>8359</v>
      </c>
      <c r="AB225" s="123">
        <v>833</v>
      </c>
      <c r="AM225" s="17" t="s">
        <v>9289</v>
      </c>
      <c r="AN225" s="17" t="s">
        <v>849</v>
      </c>
      <c r="AT225" s="17" t="s">
        <v>8359</v>
      </c>
      <c r="AU225" s="17">
        <v>833</v>
      </c>
    </row>
    <row r="226" spans="5:47" x14ac:dyDescent="0.15">
      <c r="E226" s="17" t="s">
        <v>732</v>
      </c>
      <c r="F226" s="17" t="s">
        <v>731</v>
      </c>
      <c r="AA226" s="13" t="s">
        <v>8360</v>
      </c>
      <c r="AB226" s="123">
        <v>583</v>
      </c>
      <c r="AM226" s="17" t="s">
        <v>9290</v>
      </c>
      <c r="AN226" s="17" t="s">
        <v>853</v>
      </c>
      <c r="AT226" s="17" t="s">
        <v>8360</v>
      </c>
      <c r="AU226" s="17">
        <v>583</v>
      </c>
    </row>
    <row r="227" spans="5:47" x14ac:dyDescent="0.15">
      <c r="E227" s="17" t="s">
        <v>734</v>
      </c>
      <c r="F227" s="17" t="s">
        <v>733</v>
      </c>
      <c r="AA227" s="13" t="s">
        <v>8361</v>
      </c>
      <c r="AB227" s="123">
        <v>710</v>
      </c>
      <c r="AM227" s="17" t="s">
        <v>9291</v>
      </c>
      <c r="AN227" s="17" t="s">
        <v>859</v>
      </c>
      <c r="AT227" s="17" t="s">
        <v>8361</v>
      </c>
      <c r="AU227" s="17">
        <v>710</v>
      </c>
    </row>
    <row r="228" spans="5:47" x14ac:dyDescent="0.15">
      <c r="E228" s="17" t="s">
        <v>736</v>
      </c>
      <c r="F228" s="17" t="s">
        <v>735</v>
      </c>
      <c r="AA228" s="13" t="s">
        <v>8362</v>
      </c>
      <c r="AB228" s="123">
        <v>728</v>
      </c>
      <c r="AM228" s="17" t="s">
        <v>9292</v>
      </c>
      <c r="AN228" s="17" t="s">
        <v>861</v>
      </c>
      <c r="AT228" s="17" t="s">
        <v>8362</v>
      </c>
      <c r="AU228" s="17">
        <v>728</v>
      </c>
    </row>
    <row r="229" spans="5:47" x14ac:dyDescent="0.15">
      <c r="E229" s="17" t="s">
        <v>738</v>
      </c>
      <c r="F229" s="17" t="s">
        <v>737</v>
      </c>
      <c r="AA229" s="13" t="s">
        <v>8363</v>
      </c>
      <c r="AB229" s="123">
        <v>104</v>
      </c>
      <c r="AM229" s="17" t="s">
        <v>9293</v>
      </c>
      <c r="AN229" s="17" t="s">
        <v>867</v>
      </c>
      <c r="AT229" s="17" t="s">
        <v>8363</v>
      </c>
      <c r="AU229" s="17">
        <v>104</v>
      </c>
    </row>
    <row r="230" spans="5:47" x14ac:dyDescent="0.15">
      <c r="E230" s="17" t="s">
        <v>740</v>
      </c>
      <c r="F230" s="17" t="s">
        <v>739</v>
      </c>
      <c r="AA230" s="13" t="s">
        <v>8364</v>
      </c>
      <c r="AB230" s="123">
        <v>484</v>
      </c>
      <c r="AM230" s="17" t="s">
        <v>9294</v>
      </c>
      <c r="AN230" s="17" t="s">
        <v>869</v>
      </c>
      <c r="AT230" s="17" t="s">
        <v>8364</v>
      </c>
      <c r="AU230" s="17">
        <v>484</v>
      </c>
    </row>
    <row r="231" spans="5:47" x14ac:dyDescent="0.15">
      <c r="E231" s="17" t="s">
        <v>742</v>
      </c>
      <c r="F231" s="17" t="s">
        <v>741</v>
      </c>
      <c r="AA231" s="13" t="s">
        <v>8365</v>
      </c>
      <c r="AB231" s="123">
        <v>480</v>
      </c>
      <c r="AM231" s="17" t="s">
        <v>9295</v>
      </c>
      <c r="AN231" s="17" t="s">
        <v>871</v>
      </c>
      <c r="AT231" s="17" t="s">
        <v>8365</v>
      </c>
      <c r="AU231" s="17">
        <v>480</v>
      </c>
    </row>
    <row r="232" spans="5:47" x14ac:dyDescent="0.15">
      <c r="E232" s="17" t="s">
        <v>744</v>
      </c>
      <c r="F232" s="17" t="s">
        <v>743</v>
      </c>
      <c r="AA232" s="13" t="s">
        <v>8366</v>
      </c>
      <c r="AB232" s="123">
        <v>478</v>
      </c>
      <c r="AM232" s="17" t="s">
        <v>9296</v>
      </c>
      <c r="AN232" s="17" t="s">
        <v>873</v>
      </c>
      <c r="AT232" s="17" t="s">
        <v>8366</v>
      </c>
      <c r="AU232" s="17">
        <v>478</v>
      </c>
    </row>
    <row r="233" spans="5:47" x14ac:dyDescent="0.15">
      <c r="E233" s="17" t="s">
        <v>746</v>
      </c>
      <c r="F233" s="17" t="s">
        <v>745</v>
      </c>
      <c r="AA233" s="13" t="s">
        <v>8367</v>
      </c>
      <c r="AB233" s="123">
        <v>508</v>
      </c>
      <c r="AM233" s="17" t="s">
        <v>9297</v>
      </c>
      <c r="AN233" s="17" t="s">
        <v>877</v>
      </c>
      <c r="AT233" s="17" t="s">
        <v>8367</v>
      </c>
      <c r="AU233" s="17">
        <v>508</v>
      </c>
    </row>
    <row r="234" spans="5:47" x14ac:dyDescent="0.15">
      <c r="E234" s="17" t="s">
        <v>748</v>
      </c>
      <c r="F234" s="17" t="s">
        <v>747</v>
      </c>
      <c r="AA234" s="13" t="s">
        <v>8368</v>
      </c>
      <c r="AB234" s="123">
        <v>492</v>
      </c>
      <c r="AM234" s="17" t="s">
        <v>9298</v>
      </c>
      <c r="AN234" s="17" t="s">
        <v>879</v>
      </c>
      <c r="AT234" s="17" t="s">
        <v>8368</v>
      </c>
      <c r="AU234" s="17">
        <v>492</v>
      </c>
    </row>
    <row r="235" spans="5:47" x14ac:dyDescent="0.15">
      <c r="E235" s="17" t="s">
        <v>750</v>
      </c>
      <c r="F235" s="17" t="s">
        <v>749</v>
      </c>
      <c r="AA235" s="13" t="s">
        <v>8369</v>
      </c>
      <c r="AB235" s="123">
        <v>462</v>
      </c>
      <c r="AM235" s="17" t="s">
        <v>9299</v>
      </c>
      <c r="AN235" s="17" t="s">
        <v>881</v>
      </c>
      <c r="AT235" s="17" t="s">
        <v>8369</v>
      </c>
      <c r="AU235" s="17">
        <v>462</v>
      </c>
    </row>
    <row r="236" spans="5:47" x14ac:dyDescent="0.15">
      <c r="E236" s="17" t="s">
        <v>752</v>
      </c>
      <c r="F236" s="17" t="s">
        <v>751</v>
      </c>
      <c r="AA236" s="13" t="s">
        <v>8370</v>
      </c>
      <c r="AB236" s="123">
        <v>498</v>
      </c>
      <c r="AM236" s="17" t="s">
        <v>9300</v>
      </c>
      <c r="AN236" s="17" t="s">
        <v>885</v>
      </c>
      <c r="AT236" s="17" t="s">
        <v>8370</v>
      </c>
      <c r="AU236" s="17">
        <v>498</v>
      </c>
    </row>
    <row r="237" spans="5:47" x14ac:dyDescent="0.15">
      <c r="E237" s="17" t="s">
        <v>754</v>
      </c>
      <c r="F237" s="17" t="s">
        <v>753</v>
      </c>
      <c r="AA237" s="13" t="s">
        <v>8371</v>
      </c>
      <c r="AB237" s="123">
        <v>504</v>
      </c>
      <c r="AM237" s="17" t="s">
        <v>9301</v>
      </c>
      <c r="AN237" s="17" t="s">
        <v>887</v>
      </c>
      <c r="AT237" s="17" t="s">
        <v>8371</v>
      </c>
      <c r="AU237" s="17">
        <v>504</v>
      </c>
    </row>
    <row r="238" spans="5:47" x14ac:dyDescent="0.15">
      <c r="E238" s="17" t="s">
        <v>756</v>
      </c>
      <c r="F238" s="17" t="s">
        <v>755</v>
      </c>
      <c r="AA238" s="13" t="s">
        <v>8372</v>
      </c>
      <c r="AB238" s="123">
        <v>496</v>
      </c>
      <c r="AM238" s="17" t="s">
        <v>9302</v>
      </c>
      <c r="AN238" s="17" t="s">
        <v>895</v>
      </c>
      <c r="AT238" s="17" t="s">
        <v>8372</v>
      </c>
      <c r="AU238" s="17">
        <v>496</v>
      </c>
    </row>
    <row r="239" spans="5:47" x14ac:dyDescent="0.15">
      <c r="E239" s="17" t="s">
        <v>758</v>
      </c>
      <c r="F239" s="17" t="s">
        <v>757</v>
      </c>
      <c r="AA239" s="13" t="s">
        <v>8373</v>
      </c>
      <c r="AB239" s="123">
        <v>499</v>
      </c>
      <c r="AM239" s="17" t="s">
        <v>9303</v>
      </c>
      <c r="AN239" s="17" t="s">
        <v>897</v>
      </c>
      <c r="AT239" s="17" t="s">
        <v>8373</v>
      </c>
      <c r="AU239" s="17">
        <v>499</v>
      </c>
    </row>
    <row r="240" spans="5:47" x14ac:dyDescent="0.15">
      <c r="E240" s="17" t="s">
        <v>760</v>
      </c>
      <c r="F240" s="17" t="s">
        <v>759</v>
      </c>
      <c r="AA240" s="13" t="s">
        <v>8374</v>
      </c>
      <c r="AB240" s="123">
        <v>500</v>
      </c>
      <c r="AM240" s="17" t="s">
        <v>9304</v>
      </c>
      <c r="AN240" s="17" t="s">
        <v>899</v>
      </c>
      <c r="AT240" s="17" t="s">
        <v>8374</v>
      </c>
      <c r="AU240" s="17">
        <v>500</v>
      </c>
    </row>
    <row r="241" spans="5:47" x14ac:dyDescent="0.15">
      <c r="E241" s="17" t="s">
        <v>762</v>
      </c>
      <c r="F241" s="17" t="s">
        <v>761</v>
      </c>
      <c r="AA241" s="13" t="s">
        <v>8375</v>
      </c>
      <c r="AB241" s="123">
        <v>400</v>
      </c>
      <c r="AM241" s="17" t="s">
        <v>9305</v>
      </c>
      <c r="AN241" s="17" t="s">
        <v>901</v>
      </c>
      <c r="AT241" s="17" t="s">
        <v>8375</v>
      </c>
      <c r="AU241" s="17">
        <v>400</v>
      </c>
    </row>
    <row r="242" spans="5:47" x14ac:dyDescent="0.15">
      <c r="E242" s="17" t="s">
        <v>764</v>
      </c>
      <c r="F242" s="17" t="s">
        <v>763</v>
      </c>
      <c r="AA242" s="13" t="s">
        <v>8376</v>
      </c>
      <c r="AB242" s="123">
        <v>418</v>
      </c>
      <c r="AM242" s="17" t="s">
        <v>9306</v>
      </c>
      <c r="AN242" s="17" t="s">
        <v>905</v>
      </c>
      <c r="AT242" s="17" t="s">
        <v>8376</v>
      </c>
      <c r="AU242" s="17">
        <v>418</v>
      </c>
    </row>
    <row r="243" spans="5:47" x14ac:dyDescent="0.15">
      <c r="E243" s="17" t="s">
        <v>766</v>
      </c>
      <c r="F243" s="17" t="s">
        <v>765</v>
      </c>
      <c r="AA243" s="13" t="s">
        <v>8377</v>
      </c>
      <c r="AB243" s="123">
        <v>428</v>
      </c>
      <c r="AM243" s="17" t="s">
        <v>9307</v>
      </c>
      <c r="AN243" s="17" t="s">
        <v>907</v>
      </c>
      <c r="AT243" s="17" t="s">
        <v>8377</v>
      </c>
      <c r="AU243" s="17">
        <v>428</v>
      </c>
    </row>
    <row r="244" spans="5:47" x14ac:dyDescent="0.15">
      <c r="E244" s="17" t="s">
        <v>768</v>
      </c>
      <c r="F244" s="17" t="s">
        <v>767</v>
      </c>
      <c r="AA244" s="13" t="s">
        <v>8378</v>
      </c>
      <c r="AB244" s="123">
        <v>440</v>
      </c>
      <c r="AM244" s="17" t="s">
        <v>9308</v>
      </c>
      <c r="AN244" s="17" t="s">
        <v>909</v>
      </c>
      <c r="AT244" s="17" t="s">
        <v>8378</v>
      </c>
      <c r="AU244" s="17">
        <v>440</v>
      </c>
    </row>
    <row r="245" spans="5:47" x14ac:dyDescent="0.15">
      <c r="E245" s="17" t="s">
        <v>770</v>
      </c>
      <c r="F245" s="17" t="s">
        <v>769</v>
      </c>
      <c r="AA245" s="13" t="s">
        <v>8379</v>
      </c>
      <c r="AB245" s="123">
        <v>434</v>
      </c>
      <c r="AM245" s="17" t="s">
        <v>9309</v>
      </c>
      <c r="AN245" s="17" t="s">
        <v>911</v>
      </c>
      <c r="AT245" s="17" t="s">
        <v>8379</v>
      </c>
      <c r="AU245" s="17">
        <v>434</v>
      </c>
    </row>
    <row r="246" spans="5:47" x14ac:dyDescent="0.15">
      <c r="E246" s="17" t="s">
        <v>772</v>
      </c>
      <c r="F246" s="17" t="s">
        <v>771</v>
      </c>
      <c r="AA246" s="13" t="s">
        <v>8380</v>
      </c>
      <c r="AB246" s="123">
        <v>438</v>
      </c>
      <c r="AM246" s="17" t="s">
        <v>9310</v>
      </c>
      <c r="AN246" s="17" t="s">
        <v>913</v>
      </c>
      <c r="AT246" s="17" t="s">
        <v>8380</v>
      </c>
      <c r="AU246" s="17">
        <v>438</v>
      </c>
    </row>
    <row r="247" spans="5:47" x14ac:dyDescent="0.15">
      <c r="E247" s="17" t="s">
        <v>774</v>
      </c>
      <c r="F247" s="17" t="s">
        <v>773</v>
      </c>
      <c r="AA247" s="13" t="s">
        <v>8381</v>
      </c>
      <c r="AB247" s="123">
        <v>430</v>
      </c>
      <c r="AM247" s="17" t="s">
        <v>9311</v>
      </c>
      <c r="AN247" s="17" t="s">
        <v>915</v>
      </c>
      <c r="AT247" s="17" t="s">
        <v>8381</v>
      </c>
      <c r="AU247" s="17">
        <v>430</v>
      </c>
    </row>
    <row r="248" spans="5:47" x14ac:dyDescent="0.15">
      <c r="E248" s="17" t="s">
        <v>776</v>
      </c>
      <c r="F248" s="17" t="s">
        <v>775</v>
      </c>
      <c r="AA248" s="13" t="s">
        <v>8382</v>
      </c>
      <c r="AB248" s="123">
        <v>642</v>
      </c>
      <c r="AM248" s="17" t="s">
        <v>9312</v>
      </c>
      <c r="AN248" s="17" t="s">
        <v>917</v>
      </c>
      <c r="AT248" s="17" t="s">
        <v>8382</v>
      </c>
      <c r="AU248" s="17">
        <v>642</v>
      </c>
    </row>
    <row r="249" spans="5:47" x14ac:dyDescent="0.15">
      <c r="E249" s="17" t="s">
        <v>778</v>
      </c>
      <c r="F249" s="17" t="s">
        <v>777</v>
      </c>
      <c r="AA249" s="13" t="s">
        <v>8383</v>
      </c>
      <c r="AB249" s="123">
        <v>442</v>
      </c>
      <c r="AM249" s="17" t="s">
        <v>9313</v>
      </c>
      <c r="AN249" s="17" t="s">
        <v>921</v>
      </c>
      <c r="AT249" s="17" t="s">
        <v>8383</v>
      </c>
      <c r="AU249" s="17">
        <v>442</v>
      </c>
    </row>
    <row r="250" spans="5:47" x14ac:dyDescent="0.15">
      <c r="E250" s="17" t="s">
        <v>780</v>
      </c>
      <c r="F250" s="17" t="s">
        <v>779</v>
      </c>
      <c r="AA250" s="13" t="s">
        <v>8384</v>
      </c>
      <c r="AB250" s="123">
        <v>646</v>
      </c>
      <c r="AM250" s="17" t="s">
        <v>9314</v>
      </c>
      <c r="AN250" s="17" t="s">
        <v>923</v>
      </c>
      <c r="AT250" s="17" t="s">
        <v>8384</v>
      </c>
      <c r="AU250" s="17">
        <v>646</v>
      </c>
    </row>
    <row r="251" spans="5:47" x14ac:dyDescent="0.15">
      <c r="E251" s="17" t="s">
        <v>782</v>
      </c>
      <c r="F251" s="17" t="s">
        <v>781</v>
      </c>
      <c r="AA251" s="13" t="s">
        <v>8385</v>
      </c>
      <c r="AB251" s="123">
        <v>426</v>
      </c>
      <c r="AM251" s="17" t="s">
        <v>9315</v>
      </c>
      <c r="AN251" s="17" t="s">
        <v>925</v>
      </c>
      <c r="AT251" s="17" t="s">
        <v>8385</v>
      </c>
      <c r="AU251" s="17">
        <v>426</v>
      </c>
    </row>
    <row r="252" spans="5:47" x14ac:dyDescent="0.15">
      <c r="E252" s="17" t="s">
        <v>784</v>
      </c>
      <c r="F252" s="17" t="s">
        <v>783</v>
      </c>
      <c r="AA252" s="13" t="s">
        <v>8386</v>
      </c>
      <c r="AB252" s="123">
        <v>422</v>
      </c>
      <c r="AM252" s="17" t="s">
        <v>9316</v>
      </c>
      <c r="AN252" s="17" t="s">
        <v>927</v>
      </c>
      <c r="AT252" s="17" t="s">
        <v>8386</v>
      </c>
      <c r="AU252" s="17">
        <v>422</v>
      </c>
    </row>
    <row r="253" spans="5:47" x14ac:dyDescent="0.15">
      <c r="E253" s="17" t="s">
        <v>786</v>
      </c>
      <c r="F253" s="17" t="s">
        <v>785</v>
      </c>
      <c r="AA253" s="13" t="s">
        <v>8387</v>
      </c>
      <c r="AB253" s="123">
        <v>638</v>
      </c>
      <c r="AM253" s="17" t="s">
        <v>9317</v>
      </c>
      <c r="AN253" s="17" t="s">
        <v>929</v>
      </c>
      <c r="AT253" s="17" t="s">
        <v>8387</v>
      </c>
      <c r="AU253" s="17">
        <v>638</v>
      </c>
    </row>
    <row r="254" spans="5:47" x14ac:dyDescent="0.15">
      <c r="E254" s="17" t="s">
        <v>788</v>
      </c>
      <c r="F254" s="17" t="s">
        <v>787</v>
      </c>
      <c r="AA254" s="17" t="s">
        <v>8388</v>
      </c>
      <c r="AB254" s="125">
        <v>643</v>
      </c>
      <c r="AM254" s="17" t="s">
        <v>9318</v>
      </c>
      <c r="AN254" s="17" t="s">
        <v>931</v>
      </c>
      <c r="AT254" s="17" t="s">
        <v>8388</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3" t="s">
        <v>193</v>
      </c>
      <c r="D5" s="474" t="s">
        <v>188</v>
      </c>
      <c r="E5" s="475"/>
      <c r="F5" s="476"/>
      <c r="G5" s="323" t="s">
        <v>8541</v>
      </c>
      <c r="H5" s="324" t="s">
        <v>189</v>
      </c>
      <c r="I5" s="323" t="s">
        <v>8597</v>
      </c>
      <c r="J5" s="193" t="s">
        <v>8601</v>
      </c>
    </row>
    <row r="6" spans="1:10" ht="33" customHeight="1" thickBot="1" x14ac:dyDescent="0.2">
      <c r="C6" s="325" t="s">
        <v>8035</v>
      </c>
      <c r="D6" s="513" t="s">
        <v>8107</v>
      </c>
      <c r="E6" s="514"/>
      <c r="F6" s="515"/>
      <c r="G6" s="197" t="str">
        <f>IF(ISBLANK(H6),"必須","入力済")</f>
        <v>必須</v>
      </c>
      <c r="H6" s="87"/>
      <c r="I6" s="326" t="s">
        <v>8903</v>
      </c>
      <c r="J6" s="242" t="s">
        <v>8988</v>
      </c>
    </row>
    <row r="7" spans="1:10" ht="33" customHeight="1" thickBot="1" x14ac:dyDescent="0.2">
      <c r="C7" s="327" t="s">
        <v>8036</v>
      </c>
      <c r="D7" s="489" t="s">
        <v>183</v>
      </c>
      <c r="E7" s="490"/>
      <c r="F7" s="491"/>
      <c r="G7" s="197" t="str">
        <f>IF(ISBLANK(H7),"必須","入力済")</f>
        <v>必須</v>
      </c>
      <c r="H7" s="88"/>
      <c r="I7" s="328" t="s">
        <v>8903</v>
      </c>
      <c r="J7" s="243" t="s">
        <v>8989</v>
      </c>
    </row>
    <row r="8" spans="1:10" ht="33" customHeight="1" x14ac:dyDescent="0.15">
      <c r="C8" s="329" t="s">
        <v>8037</v>
      </c>
      <c r="D8" s="512" t="s">
        <v>8542</v>
      </c>
      <c r="E8" s="487" t="s">
        <v>8574</v>
      </c>
      <c r="F8" s="488"/>
      <c r="G8" s="197" t="str">
        <f>IF(ISBLANK(H8),"必須","入力済")</f>
        <v>必須</v>
      </c>
      <c r="H8" s="63"/>
      <c r="I8" s="330" t="s">
        <v>8599</v>
      </c>
      <c r="J8" s="244" t="s">
        <v>8598</v>
      </c>
    </row>
    <row r="9" spans="1:10" ht="33" x14ac:dyDescent="0.15">
      <c r="C9" s="194" t="s">
        <v>8038</v>
      </c>
      <c r="D9" s="498"/>
      <c r="E9" s="494" t="s">
        <v>8723</v>
      </c>
      <c r="F9" s="495"/>
      <c r="G9" s="198" t="str">
        <f>IF(ISBLANK(H9),"必須","入力済")</f>
        <v>必須</v>
      </c>
      <c r="H9" s="59"/>
      <c r="I9" s="331" t="s">
        <v>8758</v>
      </c>
      <c r="J9" s="245" t="s">
        <v>8600</v>
      </c>
    </row>
    <row r="10" spans="1:10" ht="33" customHeight="1" thickBot="1" x14ac:dyDescent="0.2">
      <c r="C10" s="332" t="s">
        <v>8039</v>
      </c>
      <c r="D10" s="499"/>
      <c r="E10" s="471" t="s">
        <v>8086</v>
      </c>
      <c r="F10" s="473"/>
      <c r="G10" s="199" t="str">
        <f>IF(ISBLANK(H10),"必須","入力済")</f>
        <v>必須</v>
      </c>
      <c r="H10" s="62"/>
      <c r="I10" s="333"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3" t="s">
        <v>193</v>
      </c>
      <c r="D13" s="474" t="s">
        <v>188</v>
      </c>
      <c r="E13" s="475"/>
      <c r="F13" s="476"/>
      <c r="G13" s="323" t="s">
        <v>8541</v>
      </c>
      <c r="H13" s="324" t="s">
        <v>189</v>
      </c>
      <c r="I13" s="323" t="s">
        <v>8597</v>
      </c>
      <c r="J13" s="193" t="s">
        <v>8601</v>
      </c>
    </row>
    <row r="14" spans="1:10" ht="33" x14ac:dyDescent="0.15">
      <c r="C14" s="329" t="s">
        <v>8035</v>
      </c>
      <c r="D14" s="484" t="s">
        <v>8575</v>
      </c>
      <c r="E14" s="487" t="s">
        <v>185</v>
      </c>
      <c r="F14" s="488"/>
      <c r="G14" s="197" t="str">
        <f>IF(ISBLANK(H14), IF(H15="国外", "該当の場合は必須", "必須"), "入力済")</f>
        <v>必須</v>
      </c>
      <c r="H14" s="121"/>
      <c r="I14" s="334" t="s">
        <v>8757</v>
      </c>
      <c r="J14" s="247" t="s">
        <v>8990</v>
      </c>
    </row>
    <row r="15" spans="1:10" ht="33" customHeight="1" x14ac:dyDescent="0.15">
      <c r="C15" s="335" t="s">
        <v>8036</v>
      </c>
      <c r="D15" s="498"/>
      <c r="E15" s="503" t="s">
        <v>187</v>
      </c>
      <c r="F15" s="504"/>
      <c r="G15" s="200" t="str">
        <f>IF(ISBLANK(H15),"必須","入力済")</f>
        <v>必須</v>
      </c>
      <c r="H15" s="56"/>
      <c r="I15" s="336" t="s">
        <v>8599</v>
      </c>
      <c r="J15" s="248" t="s">
        <v>8602</v>
      </c>
    </row>
    <row r="16" spans="1:10" ht="33" customHeight="1" x14ac:dyDescent="0.15">
      <c r="C16" s="194" t="s">
        <v>8037</v>
      </c>
      <c r="D16" s="498"/>
      <c r="E16" s="480" t="s">
        <v>11090</v>
      </c>
      <c r="F16" s="481"/>
      <c r="G16" s="198" t="str">
        <f>IF(ISBLANK(H16),"必須","入力済")</f>
        <v>必須</v>
      </c>
      <c r="H16" s="60"/>
      <c r="I16" s="337" t="s">
        <v>8599</v>
      </c>
      <c r="J16" s="245" t="s">
        <v>11180</v>
      </c>
    </row>
    <row r="17" spans="3:10" ht="33" customHeight="1" x14ac:dyDescent="0.15">
      <c r="C17" s="194" t="s">
        <v>8038</v>
      </c>
      <c r="D17" s="498"/>
      <c r="E17" s="480" t="s">
        <v>11091</v>
      </c>
      <c r="F17" s="481"/>
      <c r="G17" s="198" t="str">
        <f>IF(ISBLANK(H17),"必須","入力済" &amp; CHAR(10) &amp; "（" &amp; LEN(SUBSTITUTE(H17, CHAR(10), "")) &amp; "文字）")</f>
        <v>必須</v>
      </c>
      <c r="H17" s="60"/>
      <c r="I17" s="337" t="s">
        <v>8599</v>
      </c>
      <c r="J17" s="245" t="s">
        <v>11179</v>
      </c>
    </row>
    <row r="18" spans="3:10" ht="33" customHeight="1" x14ac:dyDescent="0.15">
      <c r="C18" s="194" t="s">
        <v>8039</v>
      </c>
      <c r="D18" s="498"/>
      <c r="E18" s="492" t="s">
        <v>186</v>
      </c>
      <c r="F18" s="493"/>
      <c r="G18" s="198" t="str">
        <f>IF(ISBLANK(H18),"必須","入力済")</f>
        <v>必須</v>
      </c>
      <c r="H18" s="60"/>
      <c r="I18" s="337" t="s">
        <v>8599</v>
      </c>
      <c r="J18" s="245" t="s">
        <v>8603</v>
      </c>
    </row>
    <row r="19" spans="3:10" ht="33" x14ac:dyDescent="0.15">
      <c r="C19" s="194" t="s">
        <v>8522</v>
      </c>
      <c r="D19" s="498"/>
      <c r="E19" s="516" t="s">
        <v>8726</v>
      </c>
      <c r="F19" s="517"/>
      <c r="G19" s="200" t="str">
        <f>IF(ISBLANK(H19),"必須","入力済")</f>
        <v>必須</v>
      </c>
      <c r="H19" s="118"/>
      <c r="I19" s="338" t="s">
        <v>8758</v>
      </c>
      <c r="J19" s="248" t="s">
        <v>8722</v>
      </c>
    </row>
    <row r="20" spans="3:10" ht="33.75" thickBot="1" x14ac:dyDescent="0.2">
      <c r="C20" s="332" t="s">
        <v>8523</v>
      </c>
      <c r="D20" s="499"/>
      <c r="E20" s="508" t="s">
        <v>8727</v>
      </c>
      <c r="F20" s="509"/>
      <c r="G20" s="200" t="str">
        <f>IF(ISBLANK(H20),"該当の場合は必須","入力済")</f>
        <v>該当の場合は必須</v>
      </c>
      <c r="H20" s="122"/>
      <c r="I20" s="339" t="s">
        <v>8759</v>
      </c>
      <c r="J20" s="249" t="s">
        <v>8991</v>
      </c>
    </row>
    <row r="21" spans="3:10" ht="33" customHeight="1" x14ac:dyDescent="0.15">
      <c r="C21" s="329" t="s">
        <v>8524</v>
      </c>
      <c r="D21" s="484" t="s">
        <v>8577</v>
      </c>
      <c r="E21" s="487" t="s">
        <v>8543</v>
      </c>
      <c r="F21" s="488"/>
      <c r="G21" s="197" t="str">
        <f t="shared" ref="G21:G26" si="0">IF(ISBLANK(H21),"必須","入力済")</f>
        <v>必須</v>
      </c>
      <c r="H21" s="63"/>
      <c r="I21" s="340" t="s">
        <v>8599</v>
      </c>
      <c r="J21" s="250" t="s">
        <v>9053</v>
      </c>
    </row>
    <row r="22" spans="3:10" ht="49.5" x14ac:dyDescent="0.15">
      <c r="C22" s="194" t="s">
        <v>11117</v>
      </c>
      <c r="D22" s="485"/>
      <c r="E22" s="480" t="s">
        <v>11116</v>
      </c>
      <c r="F22" s="481"/>
      <c r="G22" s="216" t="str">
        <f>IF(ISBLANK(H22),"該当の場合は必須","入力済")</f>
        <v>該当の場合は必須</v>
      </c>
      <c r="H22" s="311"/>
      <c r="I22" s="341" t="s">
        <v>8757</v>
      </c>
      <c r="J22" s="245" t="s">
        <v>11181</v>
      </c>
    </row>
    <row r="23" spans="3:10" ht="49.5" x14ac:dyDescent="0.15">
      <c r="C23" s="194" t="s">
        <v>11118</v>
      </c>
      <c r="D23" s="498"/>
      <c r="E23" s="503" t="str">
        <f>IF(H21="", "氏名（法人の場合は法人名）", IF(H21="個人", "氏名", "法人名"))</f>
        <v>氏名（法人の場合は法人名）</v>
      </c>
      <c r="F23" s="504"/>
      <c r="G23" s="201" t="str">
        <f t="shared" si="0"/>
        <v>必須</v>
      </c>
      <c r="H23" s="118"/>
      <c r="I23" s="342" t="s">
        <v>8759</v>
      </c>
      <c r="J23" s="248" t="s">
        <v>8738</v>
      </c>
    </row>
    <row r="24" spans="3:10" ht="49.5" x14ac:dyDescent="0.15">
      <c r="C24" s="194" t="s">
        <v>11119</v>
      </c>
      <c r="D24" s="498"/>
      <c r="E24" s="492" t="s">
        <v>9036</v>
      </c>
      <c r="F24" s="493"/>
      <c r="G24" s="198" t="str">
        <f t="shared" si="0"/>
        <v>必須</v>
      </c>
      <c r="H24" s="119"/>
      <c r="I24" s="341" t="s">
        <v>8759</v>
      </c>
      <c r="J24" s="245" t="s">
        <v>11092</v>
      </c>
    </row>
    <row r="25" spans="3:10" ht="33" x14ac:dyDescent="0.15">
      <c r="C25" s="194" t="s">
        <v>11120</v>
      </c>
      <c r="D25" s="498"/>
      <c r="E25" s="503" t="s">
        <v>8459</v>
      </c>
      <c r="F25" s="504"/>
      <c r="G25" s="202" t="str">
        <f t="shared" si="0"/>
        <v>必須</v>
      </c>
      <c r="H25" s="118"/>
      <c r="I25" s="342" t="s">
        <v>8757</v>
      </c>
      <c r="J25" s="248" t="s">
        <v>8605</v>
      </c>
    </row>
    <row r="26" spans="3:10" ht="49.5" customHeight="1" x14ac:dyDescent="0.15">
      <c r="C26" s="194" t="s">
        <v>11121</v>
      </c>
      <c r="D26" s="498"/>
      <c r="E26" s="492" t="s">
        <v>8454</v>
      </c>
      <c r="F26" s="493"/>
      <c r="G26" s="216" t="str">
        <f t="shared" si="0"/>
        <v>必須</v>
      </c>
      <c r="H26" s="60"/>
      <c r="I26" s="337" t="s">
        <v>8606</v>
      </c>
      <c r="J26" s="245" t="s">
        <v>11172</v>
      </c>
    </row>
    <row r="27" spans="3:10" ht="33" x14ac:dyDescent="0.15">
      <c r="C27" s="194" t="s">
        <v>11122</v>
      </c>
      <c r="D27" s="498"/>
      <c r="E27" s="494" t="s">
        <v>8724</v>
      </c>
      <c r="F27" s="495"/>
      <c r="G27" s="198" t="str">
        <f>IF(ISBLANK(H27), "必須", "入力済" &amp; CHAR(10) &amp; "（" &amp; LEN(SUBSTITUTE(H27, CHAR(10), "")) &amp; "文字）")</f>
        <v>必須</v>
      </c>
      <c r="H27" s="96"/>
      <c r="I27" s="341" t="s">
        <v>8759</v>
      </c>
      <c r="J27" s="245" t="s">
        <v>11170</v>
      </c>
    </row>
    <row r="28" spans="3:10" ht="49.5" customHeight="1" thickBot="1" x14ac:dyDescent="0.2">
      <c r="C28" s="332" t="s">
        <v>11123</v>
      </c>
      <c r="D28" s="499"/>
      <c r="E28" s="496" t="s">
        <v>11093</v>
      </c>
      <c r="F28" s="497"/>
      <c r="G28" s="203" t="str">
        <f t="shared" ref="G28:G45" si="1">IF(ISBLANK(H28),"必須","入力済")</f>
        <v>必須</v>
      </c>
      <c r="H28" s="64"/>
      <c r="I28" s="343" t="s">
        <v>8599</v>
      </c>
      <c r="J28" s="251" t="s">
        <v>11138</v>
      </c>
    </row>
    <row r="29" spans="3:10" ht="49.5" customHeight="1" x14ac:dyDescent="0.15">
      <c r="C29" s="194" t="s">
        <v>11124</v>
      </c>
      <c r="D29" s="546" t="s">
        <v>11094</v>
      </c>
      <c r="E29" s="480" t="s">
        <v>11115</v>
      </c>
      <c r="F29" s="481"/>
      <c r="G29" s="216" t="str">
        <f>IF(ISBLANK(H29),"必須","入力済")</f>
        <v>必須</v>
      </c>
      <c r="H29" s="60"/>
      <c r="I29" s="337" t="s">
        <v>8606</v>
      </c>
      <c r="J29" s="245" t="s">
        <v>11177</v>
      </c>
    </row>
    <row r="30" spans="3:10" ht="33.75" customHeight="1" x14ac:dyDescent="0.15">
      <c r="C30" s="194" t="s">
        <v>11125</v>
      </c>
      <c r="D30" s="547"/>
      <c r="E30" s="482" t="s">
        <v>11114</v>
      </c>
      <c r="F30" s="483"/>
      <c r="G30" s="198" t="str">
        <f>IF(ISBLANK(H30), "必須", "入力済" &amp; CHAR(10) &amp; "（" &amp; LEN(SUBSTITUTE(H30, CHAR(10), "")) &amp; "文字）")</f>
        <v>必須</v>
      </c>
      <c r="H30" s="96"/>
      <c r="I30" s="341" t="s">
        <v>8759</v>
      </c>
      <c r="J30" s="245" t="s">
        <v>11184</v>
      </c>
    </row>
    <row r="31" spans="3:10" ht="49.5" customHeight="1" x14ac:dyDescent="0.15">
      <c r="C31" s="194" t="s">
        <v>11145</v>
      </c>
      <c r="D31" s="547"/>
      <c r="E31" s="480" t="s">
        <v>11082</v>
      </c>
      <c r="F31" s="481"/>
      <c r="G31" s="216" t="str">
        <f>IF(ISBLANK(H31),"必須","入力済")</f>
        <v>必須</v>
      </c>
      <c r="H31" s="60"/>
      <c r="I31" s="337" t="s">
        <v>8606</v>
      </c>
      <c r="J31" s="245" t="s">
        <v>11171</v>
      </c>
    </row>
    <row r="32" spans="3:10" ht="33.75" customHeight="1" x14ac:dyDescent="0.15">
      <c r="C32" s="194" t="s">
        <v>11146</v>
      </c>
      <c r="D32" s="547"/>
      <c r="E32" s="482" t="s">
        <v>11083</v>
      </c>
      <c r="F32" s="483"/>
      <c r="G32" s="198" t="str">
        <f>IF(ISBLANK(H32), "必須", "入力済" &amp; CHAR(10) &amp; "（" &amp; LEN(SUBSTITUTE(H32, CHAR(10), "")) &amp; "文字）")</f>
        <v>必須</v>
      </c>
      <c r="H32" s="96"/>
      <c r="I32" s="341" t="s">
        <v>8759</v>
      </c>
      <c r="J32" s="245" t="s">
        <v>11173</v>
      </c>
    </row>
    <row r="33" spans="2:10" ht="49.5" customHeight="1" x14ac:dyDescent="0.15">
      <c r="C33" s="344" t="s">
        <v>11147</v>
      </c>
      <c r="D33" s="547"/>
      <c r="E33" s="553" t="s">
        <v>11144</v>
      </c>
      <c r="F33" s="554"/>
      <c r="G33" s="314" t="str">
        <f t="shared" ref="G33" si="2">IF(ISBLANK(H33),"必須","入力済")</f>
        <v>必須</v>
      </c>
      <c r="H33" s="308"/>
      <c r="I33" s="345" t="s">
        <v>8599</v>
      </c>
      <c r="J33" s="309" t="s">
        <v>11174</v>
      </c>
    </row>
    <row r="34" spans="2:10" ht="66" customHeight="1" x14ac:dyDescent="0.15">
      <c r="C34" s="194" t="s">
        <v>11126</v>
      </c>
      <c r="D34" s="547"/>
      <c r="E34" s="549" t="s">
        <v>11084</v>
      </c>
      <c r="F34" s="550"/>
      <c r="G34" s="306" t="str">
        <f>IF(ISBLANK(H34),"必須","入力済")</f>
        <v>必須</v>
      </c>
      <c r="H34" s="60"/>
      <c r="I34" s="337" t="s">
        <v>8606</v>
      </c>
      <c r="J34" s="245" t="s">
        <v>11178</v>
      </c>
    </row>
    <row r="35" spans="2:10" ht="33.75" customHeight="1" x14ac:dyDescent="0.15">
      <c r="C35" s="194" t="s">
        <v>11127</v>
      </c>
      <c r="D35" s="547"/>
      <c r="E35" s="482" t="s">
        <v>11085</v>
      </c>
      <c r="F35" s="483"/>
      <c r="G35" s="198" t="str">
        <f>IF(ISBLANK(H35), "必須", "入力済" &amp; CHAR(10) &amp; "（" &amp; LEN(SUBSTITUTE(H35, CHAR(10), "")) &amp; "文字）")</f>
        <v>必須</v>
      </c>
      <c r="H35" s="96"/>
      <c r="I35" s="341" t="s">
        <v>8759</v>
      </c>
      <c r="J35" s="245" t="s">
        <v>11175</v>
      </c>
    </row>
    <row r="36" spans="2:10" ht="49.5" customHeight="1" x14ac:dyDescent="0.15">
      <c r="C36" s="194" t="s">
        <v>11128</v>
      </c>
      <c r="D36" s="547"/>
      <c r="E36" s="549" t="s">
        <v>11088</v>
      </c>
      <c r="F36" s="550"/>
      <c r="G36" s="306" t="str">
        <f>IF(ISBLANK(H36),"必須","入力済")</f>
        <v>必須</v>
      </c>
      <c r="H36" s="60"/>
      <c r="I36" s="337" t="s">
        <v>8606</v>
      </c>
      <c r="J36" s="245" t="s">
        <v>11185</v>
      </c>
    </row>
    <row r="37" spans="2:10" ht="33.75" customHeight="1" thickBot="1" x14ac:dyDescent="0.2">
      <c r="C37" s="332" t="s">
        <v>11129</v>
      </c>
      <c r="D37" s="548"/>
      <c r="E37" s="551" t="s">
        <v>11089</v>
      </c>
      <c r="F37" s="552"/>
      <c r="G37" s="204" t="str">
        <f>IF(ISBLANK(H37), "必須", "入力済" &amp; CHAR(10) &amp; "（" &amp; LEN(SUBSTITUTE(H37, CHAR(10), "")) &amp; "文字）")</f>
        <v>必須</v>
      </c>
      <c r="H37" s="310"/>
      <c r="I37" s="346" t="s">
        <v>8759</v>
      </c>
      <c r="J37" s="254" t="s">
        <v>11176</v>
      </c>
    </row>
    <row r="38" spans="2:10" ht="33" customHeight="1" x14ac:dyDescent="0.15">
      <c r="C38" s="329" t="s">
        <v>11130</v>
      </c>
      <c r="D38" s="484" t="s">
        <v>8544</v>
      </c>
      <c r="E38" s="487" t="s">
        <v>8667</v>
      </c>
      <c r="F38" s="488"/>
      <c r="G38" s="305" t="str">
        <f t="shared" si="1"/>
        <v>必須</v>
      </c>
      <c r="H38" s="63"/>
      <c r="I38" s="347" t="s">
        <v>8599</v>
      </c>
      <c r="J38" s="244" t="s">
        <v>9037</v>
      </c>
    </row>
    <row r="39" spans="2:10" ht="49.5" x14ac:dyDescent="0.15">
      <c r="C39" s="194" t="s">
        <v>11131</v>
      </c>
      <c r="D39" s="485"/>
      <c r="E39" s="494" t="s">
        <v>11186</v>
      </c>
      <c r="F39" s="495"/>
      <c r="G39" s="198" t="str">
        <f t="shared" si="1"/>
        <v>必須</v>
      </c>
      <c r="H39" s="119"/>
      <c r="I39" s="348" t="s">
        <v>8759</v>
      </c>
      <c r="J39" s="252" t="s">
        <v>8740</v>
      </c>
    </row>
    <row r="40" spans="2:10" ht="33" x14ac:dyDescent="0.15">
      <c r="C40" s="194" t="s">
        <v>11132</v>
      </c>
      <c r="D40" s="485"/>
      <c r="E40" s="492" t="s">
        <v>8545</v>
      </c>
      <c r="F40" s="493"/>
      <c r="G40" s="198" t="str">
        <f t="shared" si="1"/>
        <v>必須</v>
      </c>
      <c r="H40" s="119"/>
      <c r="I40" s="348" t="s">
        <v>8757</v>
      </c>
      <c r="J40" s="252" t="s">
        <v>8531</v>
      </c>
    </row>
    <row r="41" spans="2:10" ht="33.75" thickBot="1" x14ac:dyDescent="0.2">
      <c r="C41" s="332" t="s">
        <v>11133</v>
      </c>
      <c r="D41" s="486"/>
      <c r="E41" s="471" t="s">
        <v>8507</v>
      </c>
      <c r="F41" s="473"/>
      <c r="G41" s="204" t="str">
        <f t="shared" si="1"/>
        <v>必須</v>
      </c>
      <c r="H41" s="97"/>
      <c r="I41" s="349" t="s">
        <v>8757</v>
      </c>
      <c r="J41" s="253" t="s">
        <v>8741</v>
      </c>
    </row>
    <row r="42" spans="2:10" ht="49.5" customHeight="1" x14ac:dyDescent="0.15">
      <c r="C42" s="329" t="s">
        <v>11134</v>
      </c>
      <c r="D42" s="512" t="s">
        <v>8546</v>
      </c>
      <c r="E42" s="487" t="s">
        <v>184</v>
      </c>
      <c r="F42" s="488"/>
      <c r="G42" s="205" t="str">
        <f t="shared" si="1"/>
        <v>必須</v>
      </c>
      <c r="H42" s="63"/>
      <c r="I42" s="340" t="s">
        <v>8599</v>
      </c>
      <c r="J42" s="244" t="s">
        <v>11073</v>
      </c>
    </row>
    <row r="43" spans="2:10" ht="50.25" thickBot="1" x14ac:dyDescent="0.2">
      <c r="C43" s="332" t="s">
        <v>11135</v>
      </c>
      <c r="D43" s="499"/>
      <c r="E43" s="518" t="s">
        <v>8725</v>
      </c>
      <c r="F43" s="519"/>
      <c r="G43" s="204" t="str">
        <f t="shared" si="1"/>
        <v>必須</v>
      </c>
      <c r="H43" s="120"/>
      <c r="I43" s="346" t="s">
        <v>8759</v>
      </c>
      <c r="J43" s="254" t="s">
        <v>11139</v>
      </c>
    </row>
    <row r="44" spans="2:10" ht="49.5" customHeight="1" thickBot="1" x14ac:dyDescent="0.2">
      <c r="C44" s="327" t="s">
        <v>11136</v>
      </c>
      <c r="D44" s="477" t="s">
        <v>8547</v>
      </c>
      <c r="E44" s="478"/>
      <c r="F44" s="479"/>
      <c r="G44" s="206" t="str">
        <f t="shared" si="1"/>
        <v>必須</v>
      </c>
      <c r="H44" s="70"/>
      <c r="I44" s="351" t="s">
        <v>8599</v>
      </c>
      <c r="J44" s="255" t="s">
        <v>8607</v>
      </c>
    </row>
    <row r="45" spans="2:10" ht="33" customHeight="1" x14ac:dyDescent="0.15">
      <c r="C45" s="335" t="s">
        <v>11137</v>
      </c>
      <c r="D45" s="505" t="s">
        <v>11140</v>
      </c>
      <c r="E45" s="506"/>
      <c r="F45" s="507"/>
      <c r="G45" s="207" t="str">
        <f t="shared" si="1"/>
        <v>必須</v>
      </c>
      <c r="H45" s="66"/>
      <c r="I45" s="352" t="s">
        <v>8757</v>
      </c>
      <c r="J45" s="256" t="s">
        <v>11182</v>
      </c>
    </row>
    <row r="46" spans="2:10" x14ac:dyDescent="0.15">
      <c r="I46" s="26"/>
      <c r="J46" s="27"/>
    </row>
    <row r="47" spans="2:10" ht="19.5" x14ac:dyDescent="0.15">
      <c r="B47" s="23" t="s">
        <v>8521</v>
      </c>
      <c r="C47" s="23"/>
      <c r="D47" s="23"/>
      <c r="E47" s="23"/>
      <c r="I47" s="26"/>
      <c r="J47" s="27"/>
    </row>
    <row r="48" spans="2:10" ht="20.25" thickBot="1" x14ac:dyDescent="0.2">
      <c r="C48" s="323" t="s">
        <v>193</v>
      </c>
      <c r="D48" s="474" t="s">
        <v>188</v>
      </c>
      <c r="E48" s="475"/>
      <c r="F48" s="476"/>
      <c r="G48" s="323" t="s">
        <v>8541</v>
      </c>
      <c r="H48" s="324" t="s">
        <v>189</v>
      </c>
      <c r="I48" s="323" t="s">
        <v>8597</v>
      </c>
      <c r="J48" s="193" t="s">
        <v>8601</v>
      </c>
    </row>
    <row r="49" spans="2:10" ht="33" x14ac:dyDescent="0.15">
      <c r="C49" s="329" t="s">
        <v>8035</v>
      </c>
      <c r="D49" s="520" t="s">
        <v>8548</v>
      </c>
      <c r="E49" s="487" t="s">
        <v>185</v>
      </c>
      <c r="F49" s="488"/>
      <c r="G49" s="197" t="str">
        <f>IF(ISBLANK(H49), IF(H50="国外", "該当の場合は必須", "必須"), "入力済")</f>
        <v>必須</v>
      </c>
      <c r="H49" s="121"/>
      <c r="I49" s="334" t="s">
        <v>8757</v>
      </c>
      <c r="J49" s="247" t="s">
        <v>8990</v>
      </c>
    </row>
    <row r="50" spans="2:10" ht="33" customHeight="1" x14ac:dyDescent="0.15">
      <c r="C50" s="194" t="s">
        <v>8036</v>
      </c>
      <c r="D50" s="521"/>
      <c r="E50" s="503" t="s">
        <v>187</v>
      </c>
      <c r="F50" s="504"/>
      <c r="G50" s="201" t="str">
        <f>IF(ISBLANK(H50),"必須","入力済")</f>
        <v>必須</v>
      </c>
      <c r="H50" s="56"/>
      <c r="I50" s="336" t="s">
        <v>8599</v>
      </c>
      <c r="J50" s="248" t="s">
        <v>8602</v>
      </c>
    </row>
    <row r="51" spans="2:10" ht="33" customHeight="1" x14ac:dyDescent="0.15">
      <c r="C51" s="194" t="s">
        <v>8037</v>
      </c>
      <c r="D51" s="521"/>
      <c r="E51" s="503" t="s">
        <v>186</v>
      </c>
      <c r="F51" s="504"/>
      <c r="G51" s="200" t="str">
        <f>IF(ISBLANK(H51),"必須","入力済")</f>
        <v>必須</v>
      </c>
      <c r="H51" s="56"/>
      <c r="I51" s="336" t="s">
        <v>8599</v>
      </c>
      <c r="J51" s="248" t="s">
        <v>8603</v>
      </c>
    </row>
    <row r="52" spans="2:10" ht="33" x14ac:dyDescent="0.15">
      <c r="C52" s="194" t="s">
        <v>8038</v>
      </c>
      <c r="D52" s="521"/>
      <c r="E52" s="503" t="s">
        <v>8726</v>
      </c>
      <c r="F52" s="504"/>
      <c r="G52" s="201" t="str">
        <f>IF(ISBLANK(H52),"必須","入力済")</f>
        <v>必須</v>
      </c>
      <c r="H52" s="118"/>
      <c r="I52" s="338" t="s">
        <v>8759</v>
      </c>
      <c r="J52" s="257" t="s">
        <v>8728</v>
      </c>
    </row>
    <row r="53" spans="2:10" ht="33.75" thickBot="1" x14ac:dyDescent="0.2">
      <c r="C53" s="332" t="s">
        <v>8039</v>
      </c>
      <c r="D53" s="522"/>
      <c r="E53" s="471" t="s">
        <v>8727</v>
      </c>
      <c r="F53" s="473"/>
      <c r="G53" s="208" t="str">
        <f>IF(ISBLANK(H53),"該当の場合は必須","入力済")</f>
        <v>該当の場合は必須</v>
      </c>
      <c r="H53" s="122"/>
      <c r="I53" s="339" t="s">
        <v>8759</v>
      </c>
      <c r="J53" s="249" t="s">
        <v>8992</v>
      </c>
    </row>
    <row r="54" spans="2:10" ht="33" customHeight="1" x14ac:dyDescent="0.15">
      <c r="C54" s="329" t="s">
        <v>8522</v>
      </c>
      <c r="D54" s="500" t="s">
        <v>8549</v>
      </c>
      <c r="E54" s="487" t="s">
        <v>8543</v>
      </c>
      <c r="F54" s="488"/>
      <c r="G54" s="197" t="str">
        <f>IF(ISBLANK(H54),"必須","入力済")</f>
        <v>必須</v>
      </c>
      <c r="H54" s="63"/>
      <c r="I54" s="340" t="s">
        <v>8599</v>
      </c>
      <c r="J54" s="250" t="s">
        <v>9054</v>
      </c>
    </row>
    <row r="55" spans="2:10" ht="49.5" x14ac:dyDescent="0.15">
      <c r="C55" s="194" t="s">
        <v>8523</v>
      </c>
      <c r="D55" s="501"/>
      <c r="E55" s="503" t="str">
        <f>IF(H54="", "氏名（法人の場合は法人名）", IF(H54="個人", "氏名", "法人名"))</f>
        <v>氏名（法人の場合は法人名）</v>
      </c>
      <c r="F55" s="504"/>
      <c r="G55" s="201" t="str">
        <f>IF(ISBLANK(H55),"必須","入力済")</f>
        <v>必須</v>
      </c>
      <c r="H55" s="118"/>
      <c r="I55" s="342" t="s">
        <v>8759</v>
      </c>
      <c r="J55" s="248" t="s">
        <v>9035</v>
      </c>
    </row>
    <row r="56" spans="2:10" ht="50.25" thickBot="1" x14ac:dyDescent="0.2">
      <c r="C56" s="332" t="s">
        <v>8524</v>
      </c>
      <c r="D56" s="502"/>
      <c r="E56" s="460" t="s">
        <v>9036</v>
      </c>
      <c r="F56" s="461"/>
      <c r="G56" s="204" t="str">
        <f>IF(ISBLANK(H56),"必須","入力済")</f>
        <v>必須</v>
      </c>
      <c r="H56" s="120"/>
      <c r="I56" s="346" t="s">
        <v>8759</v>
      </c>
      <c r="J56" s="254" t="s">
        <v>8739</v>
      </c>
    </row>
    <row r="57" spans="2:10" ht="49.5" customHeight="1" thickBot="1" x14ac:dyDescent="0.2">
      <c r="C57" s="327" t="s">
        <v>8525</v>
      </c>
      <c r="D57" s="477" t="s">
        <v>8550</v>
      </c>
      <c r="E57" s="478"/>
      <c r="F57" s="479"/>
      <c r="G57" s="206" t="str">
        <f>IF(ISBLANK(H57),"必須","入力済")</f>
        <v>必須</v>
      </c>
      <c r="H57" s="70"/>
      <c r="I57" s="351" t="s">
        <v>8599</v>
      </c>
      <c r="J57" s="255" t="s">
        <v>8608</v>
      </c>
    </row>
    <row r="58" spans="2:10" ht="33" customHeight="1" thickBot="1" x14ac:dyDescent="0.2">
      <c r="C58" s="327" t="s">
        <v>8526</v>
      </c>
      <c r="D58" s="462" t="s">
        <v>9041</v>
      </c>
      <c r="E58" s="463"/>
      <c r="F58" s="464"/>
      <c r="G58" s="209" t="str">
        <f>IF(ISBLANK(H58),"必須","入力済")</f>
        <v>必須</v>
      </c>
      <c r="H58" s="67"/>
      <c r="I58" s="354" t="s">
        <v>8757</v>
      </c>
      <c r="J58" s="258" t="s">
        <v>9004</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3" t="s">
        <v>193</v>
      </c>
      <c r="D62" s="474" t="s">
        <v>188</v>
      </c>
      <c r="E62" s="475"/>
      <c r="F62" s="476"/>
      <c r="G62" s="323" t="s">
        <v>8541</v>
      </c>
      <c r="H62" s="324" t="s">
        <v>189</v>
      </c>
      <c r="I62" s="323" t="s">
        <v>8597</v>
      </c>
      <c r="J62" s="193" t="s">
        <v>8601</v>
      </c>
    </row>
    <row r="63" spans="2:10" ht="53.45" customHeight="1" x14ac:dyDescent="0.15">
      <c r="C63" s="329" t="s">
        <v>8035</v>
      </c>
      <c r="D63" s="523" t="s">
        <v>8030</v>
      </c>
      <c r="E63" s="524"/>
      <c r="F63" s="525"/>
      <c r="G63" s="197" t="str">
        <f>IF(ISBLANK(H63),"必須","入力済")</f>
        <v>必須</v>
      </c>
      <c r="H63" s="63"/>
      <c r="I63" s="330" t="s">
        <v>8599</v>
      </c>
      <c r="J63" s="259" t="s">
        <v>8609</v>
      </c>
    </row>
    <row r="64" spans="2:10" ht="33" customHeight="1" thickBot="1" x14ac:dyDescent="0.2">
      <c r="C64" s="332" t="s">
        <v>8036</v>
      </c>
      <c r="D64" s="325"/>
      <c r="E64" s="526" t="s">
        <v>8519</v>
      </c>
      <c r="F64" s="527"/>
      <c r="G64" s="210" t="str">
        <f>IF(ISBLANK(H64),"必須","入力済")</f>
        <v>必須</v>
      </c>
      <c r="H64" s="89"/>
      <c r="I64" s="355" t="s">
        <v>8903</v>
      </c>
      <c r="J64" s="260" t="s">
        <v>8993</v>
      </c>
    </row>
    <row r="65" spans="1:11" ht="49.5" customHeight="1" thickBot="1" x14ac:dyDescent="0.2">
      <c r="C65" s="327" t="s">
        <v>8037</v>
      </c>
      <c r="D65" s="477" t="s">
        <v>9025</v>
      </c>
      <c r="E65" s="478"/>
      <c r="F65" s="479"/>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28" t="s">
        <v>8994</v>
      </c>
      <c r="C67" s="528"/>
      <c r="D67" s="528"/>
      <c r="E67" s="528"/>
      <c r="F67" s="528"/>
      <c r="G67" s="528"/>
      <c r="H67" s="528"/>
      <c r="I67" s="528"/>
      <c r="J67" s="528"/>
      <c r="K67" s="528"/>
    </row>
    <row r="68" spans="1:11" s="195" customFormat="1" ht="18" customHeight="1" x14ac:dyDescent="0.15">
      <c r="B68" s="359"/>
      <c r="C68" s="529" t="s">
        <v>8551</v>
      </c>
      <c r="D68" s="529"/>
      <c r="E68" s="529"/>
      <c r="F68" s="529"/>
      <c r="G68" s="529"/>
      <c r="H68" s="529"/>
      <c r="I68" s="529"/>
      <c r="J68" s="529"/>
      <c r="K68" s="529"/>
    </row>
    <row r="69" spans="1:11" s="195" customFormat="1" ht="18" customHeight="1" x14ac:dyDescent="0.15">
      <c r="B69" s="359"/>
      <c r="C69" s="529" t="s">
        <v>8621</v>
      </c>
      <c r="D69" s="529"/>
      <c r="E69" s="529"/>
      <c r="F69" s="529"/>
      <c r="G69" s="529"/>
      <c r="H69" s="529"/>
      <c r="I69" s="529"/>
      <c r="J69" s="529"/>
      <c r="K69" s="529"/>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29" t="s">
        <v>8552</v>
      </c>
      <c r="D71" s="529"/>
      <c r="E71" s="529"/>
      <c r="F71" s="529"/>
      <c r="G71" s="529"/>
      <c r="H71" s="529"/>
      <c r="I71" s="529"/>
      <c r="J71" s="529"/>
      <c r="K71" s="529"/>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4" t="s">
        <v>188</v>
      </c>
      <c r="E73" s="475"/>
      <c r="F73" s="476"/>
      <c r="G73" s="323" t="s">
        <v>8541</v>
      </c>
      <c r="H73" s="324" t="s">
        <v>189</v>
      </c>
      <c r="I73" s="323" t="s">
        <v>8597</v>
      </c>
      <c r="J73" s="193" t="s">
        <v>8601</v>
      </c>
    </row>
    <row r="74" spans="1:11" s="195" customFormat="1" ht="36.6" customHeight="1" thickBot="1" x14ac:dyDescent="0.2">
      <c r="B74" s="360"/>
      <c r="C74" s="361" t="s">
        <v>8730</v>
      </c>
      <c r="D74" s="478" t="s">
        <v>8729</v>
      </c>
      <c r="E74" s="478"/>
      <c r="F74" s="479"/>
      <c r="G74" s="212" t="str">
        <f>IF(ISBLANK(H74),"必須","入力済")</f>
        <v>必須</v>
      </c>
      <c r="H74" s="95"/>
      <c r="I74" s="362" t="s">
        <v>8599</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4" t="s">
        <v>188</v>
      </c>
      <c r="E77" s="475"/>
      <c r="F77" s="476"/>
      <c r="G77" s="323" t="s">
        <v>8541</v>
      </c>
      <c r="H77" s="324" t="s">
        <v>189</v>
      </c>
      <c r="I77" s="323" t="s">
        <v>8597</v>
      </c>
      <c r="J77" s="193" t="s">
        <v>8601</v>
      </c>
    </row>
    <row r="78" spans="1:11" ht="33" customHeight="1" x14ac:dyDescent="0.15">
      <c r="C78" s="329" t="s">
        <v>8035</v>
      </c>
      <c r="D78" s="512" t="s">
        <v>8553</v>
      </c>
      <c r="E78" s="487" t="s">
        <v>187</v>
      </c>
      <c r="F78" s="488"/>
      <c r="G78" s="197" t="s">
        <v>11077</v>
      </c>
      <c r="H78" s="366" t="str">
        <f>IFERROR(VLOOKUP(A79,参照A!ET5:EU71,2,FALSE), "")</f>
        <v/>
      </c>
      <c r="I78" s="367" t="s">
        <v>8612</v>
      </c>
      <c r="J78" s="244" t="s">
        <v>8610</v>
      </c>
    </row>
    <row r="79" spans="1:11" ht="33" customHeight="1" x14ac:dyDescent="0.15">
      <c r="A79" s="368">
        <f>行政用!H18</f>
        <v>0</v>
      </c>
      <c r="C79" s="194" t="s">
        <v>8036</v>
      </c>
      <c r="D79" s="498"/>
      <c r="E79" s="503" t="s">
        <v>186</v>
      </c>
      <c r="F79" s="504"/>
      <c r="G79" s="201" t="str">
        <f>IF(ISBLANK(H79),"必須","入力済")</f>
        <v>必須</v>
      </c>
      <c r="H79" s="56"/>
      <c r="I79" s="336" t="s">
        <v>8599</v>
      </c>
      <c r="J79" s="248" t="s">
        <v>8611</v>
      </c>
    </row>
    <row r="80" spans="1:11" ht="33" x14ac:dyDescent="0.15">
      <c r="C80" s="194" t="s">
        <v>8037</v>
      </c>
      <c r="D80" s="498"/>
      <c r="E80" s="530"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8"/>
      <c r="E81" s="498"/>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8"/>
      <c r="E82" s="530"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8522</v>
      </c>
      <c r="D83" s="499"/>
      <c r="E83" s="499"/>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8523</v>
      </c>
      <c r="D84" s="512" t="s">
        <v>8558</v>
      </c>
      <c r="E84" s="487" t="s">
        <v>8559</v>
      </c>
      <c r="F84" s="488"/>
      <c r="G84" s="197" t="str">
        <f>IF(ISBLANK(H84),"必須","入力済")</f>
        <v>必須</v>
      </c>
      <c r="H84" s="63"/>
      <c r="I84" s="340" t="s">
        <v>8599</v>
      </c>
      <c r="J84" s="264" t="s">
        <v>9047</v>
      </c>
    </row>
    <row r="85" spans="2:10" ht="33" customHeight="1" thickBot="1" x14ac:dyDescent="0.2">
      <c r="C85" s="332" t="s">
        <v>8524</v>
      </c>
      <c r="D85" s="499"/>
      <c r="E85" s="471" t="s">
        <v>8560</v>
      </c>
      <c r="F85" s="473"/>
      <c r="G85" s="199" t="str">
        <f>IF(ISBLANK(H85),"必須","入力済")</f>
        <v>必須</v>
      </c>
      <c r="H85" s="62"/>
      <c r="I85" s="374" t="s">
        <v>8599</v>
      </c>
      <c r="J85" s="246" t="s">
        <v>9048</v>
      </c>
    </row>
    <row r="86" spans="2:10" ht="33" customHeight="1" thickBot="1" x14ac:dyDescent="0.2">
      <c r="C86" s="327" t="s">
        <v>8525</v>
      </c>
      <c r="D86" s="462" t="s">
        <v>8731</v>
      </c>
      <c r="E86" s="463"/>
      <c r="F86" s="464"/>
      <c r="G86" s="209" t="str">
        <f>IF(ISBLANK(H86), "必須",  "入力済")</f>
        <v>必須</v>
      </c>
      <c r="H86" s="67"/>
      <c r="I86" s="375" t="s">
        <v>8757</v>
      </c>
      <c r="J86" s="258" t="s">
        <v>8742</v>
      </c>
    </row>
    <row r="87" spans="2:10" ht="33" customHeight="1" thickBot="1" x14ac:dyDescent="0.2">
      <c r="C87" s="327" t="s">
        <v>8526</v>
      </c>
      <c r="D87" s="477" t="s">
        <v>8461</v>
      </c>
      <c r="E87" s="478"/>
      <c r="F87" s="479"/>
      <c r="G87" s="214" t="str">
        <f>IF(ISBLANK(H87),"可能な限り","入力済")</f>
        <v>可能な限り</v>
      </c>
      <c r="H87" s="69"/>
      <c r="I87" s="377" t="s">
        <v>8757</v>
      </c>
      <c r="J87" s="255" t="s">
        <v>8743</v>
      </c>
    </row>
    <row r="88" spans="2:10" ht="66" customHeight="1" thickBot="1" x14ac:dyDescent="0.2">
      <c r="C88" s="327" t="s">
        <v>8527</v>
      </c>
      <c r="D88" s="477" t="s">
        <v>8588</v>
      </c>
      <c r="E88" s="478"/>
      <c r="F88" s="479"/>
      <c r="G88" s="206" t="str">
        <f>IF(ISBLANK(H88),"必須","入力済")</f>
        <v>必須</v>
      </c>
      <c r="H88" s="70"/>
      <c r="I88" s="378" t="s">
        <v>8599</v>
      </c>
      <c r="J88" s="255" t="s">
        <v>9065</v>
      </c>
    </row>
    <row r="89" spans="2:10" ht="33.75" thickBot="1" x14ac:dyDescent="0.2">
      <c r="C89" s="327" t="s">
        <v>8528</v>
      </c>
      <c r="D89" s="477" t="s">
        <v>8462</v>
      </c>
      <c r="E89" s="478"/>
      <c r="F89" s="479"/>
      <c r="G89" s="200" t="str">
        <f>IF(ISBLANK(H89),"該当の場合は必須","入力済")</f>
        <v>該当の場合は必須</v>
      </c>
      <c r="H89" s="99"/>
      <c r="I89" s="379" t="s">
        <v>8759</v>
      </c>
      <c r="J89" s="255" t="s">
        <v>8744</v>
      </c>
    </row>
    <row r="90" spans="2:10" ht="33" customHeight="1" thickBot="1" x14ac:dyDescent="0.2">
      <c r="C90" s="327" t="s">
        <v>8529</v>
      </c>
      <c r="D90" s="477" t="s">
        <v>8060</v>
      </c>
      <c r="E90" s="478"/>
      <c r="F90" s="479"/>
      <c r="G90" s="214" t="str">
        <f>IF(ISBLANK(H90),"可能な限り","入力済")</f>
        <v>可能な限り</v>
      </c>
      <c r="H90" s="72"/>
      <c r="I90" s="380" t="s">
        <v>8757</v>
      </c>
      <c r="J90" s="255" t="s">
        <v>9049</v>
      </c>
    </row>
    <row r="91" spans="2:10" ht="33" customHeight="1" thickBot="1" x14ac:dyDescent="0.2">
      <c r="C91" s="327" t="s">
        <v>8530</v>
      </c>
      <c r="D91" s="462" t="s">
        <v>8463</v>
      </c>
      <c r="E91" s="463"/>
      <c r="F91" s="464"/>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4" t="s">
        <v>188</v>
      </c>
      <c r="E94" s="475"/>
      <c r="F94" s="476"/>
      <c r="G94" s="323" t="s">
        <v>8541</v>
      </c>
      <c r="H94" s="324" t="s">
        <v>189</v>
      </c>
      <c r="I94" s="323" t="s">
        <v>8597</v>
      </c>
      <c r="J94" s="193" t="s">
        <v>8601</v>
      </c>
    </row>
    <row r="95" spans="2:10" ht="33" customHeight="1" thickBot="1" x14ac:dyDescent="0.2">
      <c r="C95" s="332" t="s">
        <v>8035</v>
      </c>
      <c r="D95" s="471" t="s">
        <v>8716</v>
      </c>
      <c r="E95" s="472"/>
      <c r="F95" s="473"/>
      <c r="G95" s="199" t="str">
        <f>IF(ISBLANK(H95),"必須","入力済")</f>
        <v>必須</v>
      </c>
      <c r="H95" s="62"/>
      <c r="I95" s="353" t="s">
        <v>8599</v>
      </c>
      <c r="J95" s="246" t="s">
        <v>8999</v>
      </c>
    </row>
    <row r="96" spans="2:10" ht="33" x14ac:dyDescent="0.15">
      <c r="C96" s="194" t="s">
        <v>8036</v>
      </c>
      <c r="D96" s="465" t="s">
        <v>8553</v>
      </c>
      <c r="E96" s="465"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70"/>
      <c r="E97" s="470"/>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70"/>
      <c r="E98" s="465"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7"/>
      <c r="E99" s="457"/>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8522</v>
      </c>
      <c r="D100" s="456" t="s">
        <v>8558</v>
      </c>
      <c r="E100" s="458" t="s">
        <v>8559</v>
      </c>
      <c r="F100" s="459"/>
      <c r="G100" s="205" t="str">
        <f>IF(ISBLANK(H100),"必須","入力済")</f>
        <v>必須</v>
      </c>
      <c r="H100" s="78"/>
      <c r="I100" s="388" t="s">
        <v>8599</v>
      </c>
      <c r="J100" s="267" t="s">
        <v>9047</v>
      </c>
    </row>
    <row r="101" spans="2:10" ht="33" customHeight="1" thickBot="1" x14ac:dyDescent="0.2">
      <c r="C101" s="332" t="s">
        <v>8523</v>
      </c>
      <c r="D101" s="457"/>
      <c r="E101" s="460" t="s">
        <v>8560</v>
      </c>
      <c r="F101" s="461"/>
      <c r="G101" s="219" t="str">
        <f>IF(ISBLANK(H101),"必須","入力済")</f>
        <v>必須</v>
      </c>
      <c r="H101" s="65"/>
      <c r="I101" s="389" t="s">
        <v>8599</v>
      </c>
      <c r="J101" s="254" t="s">
        <v>9048</v>
      </c>
    </row>
    <row r="102" spans="2:10" ht="33" customHeight="1" thickBot="1" x14ac:dyDescent="0.2">
      <c r="C102" s="327" t="s">
        <v>8524</v>
      </c>
      <c r="D102" s="466" t="s">
        <v>8731</v>
      </c>
      <c r="E102" s="467"/>
      <c r="F102" s="468"/>
      <c r="G102" s="220" t="str">
        <f>IF(ISBLANK(H102), "必須",  "入力済")</f>
        <v>必須</v>
      </c>
      <c r="H102" s="67"/>
      <c r="I102" s="390" t="s">
        <v>8757</v>
      </c>
      <c r="J102" s="268" t="s">
        <v>8742</v>
      </c>
    </row>
    <row r="103" spans="2:10" ht="33" customHeight="1" thickBot="1" x14ac:dyDescent="0.2">
      <c r="C103" s="327" t="s">
        <v>8525</v>
      </c>
      <c r="D103" s="462" t="s">
        <v>8461</v>
      </c>
      <c r="E103" s="463"/>
      <c r="F103" s="464"/>
      <c r="G103" s="221" t="str">
        <f>IF(ISBLANK(H103),"可能な限り","入力済")</f>
        <v>可能な限り</v>
      </c>
      <c r="H103" s="79"/>
      <c r="I103" s="392" t="s">
        <v>8757</v>
      </c>
      <c r="J103" s="258" t="s">
        <v>8746</v>
      </c>
    </row>
    <row r="104" spans="2:10" ht="66" customHeight="1" thickBot="1" x14ac:dyDescent="0.2">
      <c r="C104" s="327" t="s">
        <v>8526</v>
      </c>
      <c r="D104" s="462" t="s">
        <v>8588</v>
      </c>
      <c r="E104" s="463"/>
      <c r="F104" s="464"/>
      <c r="G104" s="222" t="str">
        <f>IF(ISBLANK(H104),"必須","入力済")</f>
        <v>必須</v>
      </c>
      <c r="H104" s="71"/>
      <c r="I104" s="393" t="s">
        <v>8599</v>
      </c>
      <c r="J104" s="258" t="s">
        <v>9065</v>
      </c>
    </row>
    <row r="105" spans="2:10" ht="33.75" thickBot="1" x14ac:dyDescent="0.2">
      <c r="C105" s="327" t="s">
        <v>8527</v>
      </c>
      <c r="D105" s="462" t="s">
        <v>8462</v>
      </c>
      <c r="E105" s="463"/>
      <c r="F105" s="464"/>
      <c r="G105" s="215" t="str">
        <f>IF(ISBLANK(H105),"該当の場合は必須","入力済")</f>
        <v>該当の場合は必須</v>
      </c>
      <c r="H105" s="74"/>
      <c r="I105" s="375" t="s">
        <v>8759</v>
      </c>
      <c r="J105" s="258" t="s">
        <v>8744</v>
      </c>
    </row>
    <row r="106" spans="2:10" ht="33" customHeight="1" thickBot="1" x14ac:dyDescent="0.2">
      <c r="C106" s="327" t="s">
        <v>8528</v>
      </c>
      <c r="D106" s="462" t="s">
        <v>8060</v>
      </c>
      <c r="E106" s="463"/>
      <c r="F106" s="464"/>
      <c r="G106" s="221" t="str">
        <f>IF(ISBLANK(H106),"可能な限り","入力済")</f>
        <v>可能な限り</v>
      </c>
      <c r="H106" s="77"/>
      <c r="I106" s="394" t="s">
        <v>8757</v>
      </c>
      <c r="J106" s="258" t="s">
        <v>9050</v>
      </c>
    </row>
    <row r="107" spans="2:10" ht="33" customHeight="1" thickBot="1" x14ac:dyDescent="0.2">
      <c r="C107" s="327" t="s">
        <v>8529</v>
      </c>
      <c r="D107" s="462" t="s">
        <v>8463</v>
      </c>
      <c r="E107" s="463"/>
      <c r="F107" s="464"/>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4" t="s">
        <v>188</v>
      </c>
      <c r="E110" s="475"/>
      <c r="F110" s="476"/>
      <c r="G110" s="323" t="s">
        <v>8541</v>
      </c>
      <c r="H110" s="324" t="s">
        <v>189</v>
      </c>
      <c r="I110" s="323" t="s">
        <v>8597</v>
      </c>
      <c r="J110" s="193" t="s">
        <v>8601</v>
      </c>
    </row>
    <row r="111" spans="2:10" ht="33" customHeight="1" thickBot="1" x14ac:dyDescent="0.2">
      <c r="C111" s="332" t="s">
        <v>8035</v>
      </c>
      <c r="D111" s="460" t="s">
        <v>8717</v>
      </c>
      <c r="E111" s="469"/>
      <c r="F111" s="461"/>
      <c r="G111" s="223" t="str">
        <f>IF(ISBLANK(H111),"必須","入力済")</f>
        <v>必須</v>
      </c>
      <c r="H111" s="65"/>
      <c r="I111" s="386" t="s">
        <v>8599</v>
      </c>
      <c r="J111" s="254" t="s">
        <v>9000</v>
      </c>
    </row>
    <row r="112" spans="2:10" ht="33" x14ac:dyDescent="0.15">
      <c r="C112" s="194" t="s">
        <v>8036</v>
      </c>
      <c r="D112" s="465" t="s">
        <v>8553</v>
      </c>
      <c r="E112" s="465"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70"/>
      <c r="E113" s="470"/>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70"/>
      <c r="E114" s="465"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7"/>
      <c r="E115" s="457"/>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8522</v>
      </c>
      <c r="D116" s="456" t="s">
        <v>8558</v>
      </c>
      <c r="E116" s="458" t="s">
        <v>8559</v>
      </c>
      <c r="F116" s="459"/>
      <c r="G116" s="205" t="str">
        <f>IF(ISBLANK(H116),"必須","入力済")</f>
        <v>必須</v>
      </c>
      <c r="H116" s="78"/>
      <c r="I116" s="388" t="s">
        <v>8599</v>
      </c>
      <c r="J116" s="267" t="s">
        <v>9047</v>
      </c>
    </row>
    <row r="117" spans="2:10" ht="33" customHeight="1" thickBot="1" x14ac:dyDescent="0.2">
      <c r="C117" s="332" t="s">
        <v>8523</v>
      </c>
      <c r="D117" s="457"/>
      <c r="E117" s="460" t="s">
        <v>8560</v>
      </c>
      <c r="F117" s="461"/>
      <c r="G117" s="219" t="str">
        <f>IF(ISBLANK(H117),"必須","入力済")</f>
        <v>必須</v>
      </c>
      <c r="H117" s="65"/>
      <c r="I117" s="389" t="s">
        <v>8599</v>
      </c>
      <c r="J117" s="254" t="s">
        <v>9048</v>
      </c>
    </row>
    <row r="118" spans="2:10" ht="33" customHeight="1" thickBot="1" x14ac:dyDescent="0.2">
      <c r="C118" s="327" t="s">
        <v>8524</v>
      </c>
      <c r="D118" s="462" t="s">
        <v>8731</v>
      </c>
      <c r="E118" s="463"/>
      <c r="F118" s="464"/>
      <c r="G118" s="209" t="str">
        <f>IF(ISBLANK(H118), "必須",  "入力済")</f>
        <v>必須</v>
      </c>
      <c r="H118" s="67"/>
      <c r="I118" s="375" t="s">
        <v>8757</v>
      </c>
      <c r="J118" s="258" t="s">
        <v>8742</v>
      </c>
    </row>
    <row r="119" spans="2:10" ht="33" customHeight="1" thickBot="1" x14ac:dyDescent="0.2">
      <c r="C119" s="327" t="s">
        <v>8525</v>
      </c>
      <c r="D119" s="462" t="s">
        <v>8461</v>
      </c>
      <c r="E119" s="463"/>
      <c r="F119" s="464"/>
      <c r="G119" s="221" t="str">
        <f>IF(ISBLANK(H119),"可能な限り","入力済")</f>
        <v>可能な限り</v>
      </c>
      <c r="H119" s="79"/>
      <c r="I119" s="392" t="s">
        <v>8757</v>
      </c>
      <c r="J119" s="258" t="s">
        <v>8746</v>
      </c>
    </row>
    <row r="120" spans="2:10" ht="66" customHeight="1" thickBot="1" x14ac:dyDescent="0.2">
      <c r="C120" s="327" t="s">
        <v>8526</v>
      </c>
      <c r="D120" s="462" t="s">
        <v>8588</v>
      </c>
      <c r="E120" s="463"/>
      <c r="F120" s="464"/>
      <c r="G120" s="222" t="str">
        <f>IF(ISBLANK(H120),"必須","入力済")</f>
        <v>必須</v>
      </c>
      <c r="H120" s="71"/>
      <c r="I120" s="393" t="s">
        <v>8599</v>
      </c>
      <c r="J120" s="258" t="s">
        <v>9065</v>
      </c>
    </row>
    <row r="121" spans="2:10" ht="33.75" thickBot="1" x14ac:dyDescent="0.2">
      <c r="C121" s="327" t="s">
        <v>8527</v>
      </c>
      <c r="D121" s="462" t="s">
        <v>8462</v>
      </c>
      <c r="E121" s="463"/>
      <c r="F121" s="464"/>
      <c r="G121" s="215" t="str">
        <f>IF(ISBLANK(H121),"該当の場合は必須","入力済")</f>
        <v>該当の場合は必須</v>
      </c>
      <c r="H121" s="74"/>
      <c r="I121" s="375" t="s">
        <v>8759</v>
      </c>
      <c r="J121" s="258" t="s">
        <v>8744</v>
      </c>
    </row>
    <row r="122" spans="2:10" ht="33" customHeight="1" thickBot="1" x14ac:dyDescent="0.2">
      <c r="C122" s="327" t="s">
        <v>8528</v>
      </c>
      <c r="D122" s="462" t="s">
        <v>8060</v>
      </c>
      <c r="E122" s="463"/>
      <c r="F122" s="464"/>
      <c r="G122" s="221" t="str">
        <f>IF(ISBLANK(H122),"可能な限り","入力済")</f>
        <v>可能な限り</v>
      </c>
      <c r="H122" s="77"/>
      <c r="I122" s="394" t="s">
        <v>8757</v>
      </c>
      <c r="J122" s="258" t="s">
        <v>9050</v>
      </c>
    </row>
    <row r="123" spans="2:10" ht="33" customHeight="1" thickBot="1" x14ac:dyDescent="0.2">
      <c r="C123" s="327" t="s">
        <v>8529</v>
      </c>
      <c r="D123" s="462" t="s">
        <v>8463</v>
      </c>
      <c r="E123" s="463"/>
      <c r="F123" s="464"/>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4" t="s">
        <v>188</v>
      </c>
      <c r="E126" s="475"/>
      <c r="F126" s="476"/>
      <c r="G126" s="323" t="s">
        <v>8541</v>
      </c>
      <c r="H126" s="324" t="s">
        <v>189</v>
      </c>
      <c r="I126" s="323" t="s">
        <v>8597</v>
      </c>
      <c r="J126" s="193" t="s">
        <v>8601</v>
      </c>
    </row>
    <row r="127" spans="2:10" ht="33" customHeight="1" thickBot="1" x14ac:dyDescent="0.2">
      <c r="C127" s="332" t="s">
        <v>8035</v>
      </c>
      <c r="D127" s="460" t="s">
        <v>8718</v>
      </c>
      <c r="E127" s="469"/>
      <c r="F127" s="461"/>
      <c r="G127" s="219" t="str">
        <f>IF(ISBLANK(H127),"必須","入力済")</f>
        <v>必須</v>
      </c>
      <c r="H127" s="65"/>
      <c r="I127" s="386" t="s">
        <v>8599</v>
      </c>
      <c r="J127" s="254" t="s">
        <v>9001</v>
      </c>
    </row>
    <row r="128" spans="2:10" ht="33" x14ac:dyDescent="0.15">
      <c r="C128" s="194" t="s">
        <v>8036</v>
      </c>
      <c r="D128" s="465" t="s">
        <v>8553</v>
      </c>
      <c r="E128" s="465"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70"/>
      <c r="E129" s="470"/>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70"/>
      <c r="E130" s="465"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7"/>
      <c r="E131" s="457"/>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8522</v>
      </c>
      <c r="D132" s="456" t="s">
        <v>8558</v>
      </c>
      <c r="E132" s="458" t="s">
        <v>8559</v>
      </c>
      <c r="F132" s="459"/>
      <c r="G132" s="205" t="str">
        <f>IF(ISBLANK(H132),"必須","入力済")</f>
        <v>必須</v>
      </c>
      <c r="H132" s="83"/>
      <c r="I132" s="388" t="s">
        <v>8599</v>
      </c>
      <c r="J132" s="267" t="s">
        <v>9047</v>
      </c>
    </row>
    <row r="133" spans="2:10" ht="33" customHeight="1" thickBot="1" x14ac:dyDescent="0.2">
      <c r="C133" s="332" t="s">
        <v>8523</v>
      </c>
      <c r="D133" s="457"/>
      <c r="E133" s="460" t="s">
        <v>8560</v>
      </c>
      <c r="F133" s="461"/>
      <c r="G133" s="219" t="str">
        <f>IF(ISBLANK(H133),"必須","入力済")</f>
        <v>必須</v>
      </c>
      <c r="H133" s="64"/>
      <c r="I133" s="389" t="s">
        <v>8599</v>
      </c>
      <c r="J133" s="254" t="s">
        <v>9048</v>
      </c>
    </row>
    <row r="134" spans="2:10" ht="33" customHeight="1" thickBot="1" x14ac:dyDescent="0.2">
      <c r="C134" s="327" t="s">
        <v>8524</v>
      </c>
      <c r="D134" s="462" t="s">
        <v>8731</v>
      </c>
      <c r="E134" s="463"/>
      <c r="F134" s="464"/>
      <c r="G134" s="209" t="str">
        <f>IF(ISBLANK(H134), "必須",  "入力済")</f>
        <v>必須</v>
      </c>
      <c r="H134" s="82"/>
      <c r="I134" s="375" t="s">
        <v>8757</v>
      </c>
      <c r="J134" s="258" t="s">
        <v>8742</v>
      </c>
    </row>
    <row r="135" spans="2:10" ht="33" customHeight="1" thickBot="1" x14ac:dyDescent="0.2">
      <c r="C135" s="327" t="s">
        <v>8525</v>
      </c>
      <c r="D135" s="462" t="s">
        <v>8461</v>
      </c>
      <c r="E135" s="463"/>
      <c r="F135" s="464"/>
      <c r="G135" s="221" t="str">
        <f>IF(ISBLANK(H135),"可能な限り","入力済")</f>
        <v>可能な限り</v>
      </c>
      <c r="H135" s="84"/>
      <c r="I135" s="392" t="s">
        <v>8757</v>
      </c>
      <c r="J135" s="258" t="s">
        <v>8746</v>
      </c>
    </row>
    <row r="136" spans="2:10" ht="66" customHeight="1" thickBot="1" x14ac:dyDescent="0.2">
      <c r="C136" s="327" t="s">
        <v>8526</v>
      </c>
      <c r="D136" s="462" t="s">
        <v>8588</v>
      </c>
      <c r="E136" s="463"/>
      <c r="F136" s="464"/>
      <c r="G136" s="222" t="str">
        <f>IF(ISBLANK(H136),"必須","入力済")</f>
        <v>必須</v>
      </c>
      <c r="H136" s="85"/>
      <c r="I136" s="393" t="s">
        <v>8599</v>
      </c>
      <c r="J136" s="258" t="s">
        <v>9065</v>
      </c>
    </row>
    <row r="137" spans="2:10" ht="33.75" thickBot="1" x14ac:dyDescent="0.2">
      <c r="C137" s="327" t="s">
        <v>8527</v>
      </c>
      <c r="D137" s="462" t="s">
        <v>8462</v>
      </c>
      <c r="E137" s="463"/>
      <c r="F137" s="464"/>
      <c r="G137" s="215" t="str">
        <f>IF(ISBLANK(H137),"該当の場合は必須","入力済")</f>
        <v>該当の場合は必須</v>
      </c>
      <c r="H137" s="102"/>
      <c r="I137" s="375" t="s">
        <v>8759</v>
      </c>
      <c r="J137" s="258" t="s">
        <v>8744</v>
      </c>
    </row>
    <row r="138" spans="2:10" ht="33" customHeight="1" thickBot="1" x14ac:dyDescent="0.2">
      <c r="C138" s="327" t="s">
        <v>8528</v>
      </c>
      <c r="D138" s="462" t="s">
        <v>8060</v>
      </c>
      <c r="E138" s="463"/>
      <c r="F138" s="464"/>
      <c r="G138" s="221" t="str">
        <f>IF(ISBLANK(H138),"可能な限り","入力済")</f>
        <v>可能な限り</v>
      </c>
      <c r="H138" s="81"/>
      <c r="I138" s="394" t="s">
        <v>8757</v>
      </c>
      <c r="J138" s="258" t="s">
        <v>9050</v>
      </c>
    </row>
    <row r="139" spans="2:10" ht="33" customHeight="1" thickBot="1" x14ac:dyDescent="0.2">
      <c r="C139" s="327" t="s">
        <v>8529</v>
      </c>
      <c r="D139" s="462" t="s">
        <v>8463</v>
      </c>
      <c r="E139" s="463"/>
      <c r="F139" s="464"/>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4" t="s">
        <v>188</v>
      </c>
      <c r="E142" s="475"/>
      <c r="F142" s="476"/>
      <c r="G142" s="323" t="s">
        <v>8541</v>
      </c>
      <c r="H142" s="324" t="s">
        <v>189</v>
      </c>
      <c r="I142" s="323" t="s">
        <v>8597</v>
      </c>
      <c r="J142" s="193" t="s">
        <v>8601</v>
      </c>
    </row>
    <row r="143" spans="2:10" ht="33" customHeight="1" thickBot="1" x14ac:dyDescent="0.2">
      <c r="C143" s="332" t="s">
        <v>8035</v>
      </c>
      <c r="D143" s="460" t="s">
        <v>8720</v>
      </c>
      <c r="E143" s="469"/>
      <c r="F143" s="461"/>
      <c r="G143" s="219" t="str">
        <f>IF(ISBLANK(H143),"必須","入力済")</f>
        <v>必須</v>
      </c>
      <c r="H143" s="65"/>
      <c r="I143" s="386" t="s">
        <v>8599</v>
      </c>
      <c r="J143" s="254" t="s">
        <v>9002</v>
      </c>
    </row>
    <row r="144" spans="2:10" ht="33" x14ac:dyDescent="0.15">
      <c r="C144" s="194" t="s">
        <v>8036</v>
      </c>
      <c r="D144" s="456" t="s">
        <v>8553</v>
      </c>
      <c r="E144" s="456"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70"/>
      <c r="E145" s="470"/>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70"/>
      <c r="E146" s="465"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7"/>
      <c r="E147" s="457"/>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8522</v>
      </c>
      <c r="D148" s="456" t="s">
        <v>8558</v>
      </c>
      <c r="E148" s="458" t="s">
        <v>8559</v>
      </c>
      <c r="F148" s="459"/>
      <c r="G148" s="205" t="str">
        <f>IF(ISBLANK(H148),"必須","入力済")</f>
        <v>必須</v>
      </c>
      <c r="H148" s="78"/>
      <c r="I148" s="388" t="s">
        <v>8599</v>
      </c>
      <c r="J148" s="267" t="s">
        <v>9047</v>
      </c>
    </row>
    <row r="149" spans="2:10" ht="33" customHeight="1" thickBot="1" x14ac:dyDescent="0.2">
      <c r="C149" s="332" t="s">
        <v>8523</v>
      </c>
      <c r="D149" s="457"/>
      <c r="E149" s="460" t="s">
        <v>8560</v>
      </c>
      <c r="F149" s="461"/>
      <c r="G149" s="219" t="str">
        <f>IF(ISBLANK(H149),"必須","入力済")</f>
        <v>必須</v>
      </c>
      <c r="H149" s="65"/>
      <c r="I149" s="389" t="s">
        <v>8599</v>
      </c>
      <c r="J149" s="254" t="s">
        <v>9048</v>
      </c>
    </row>
    <row r="150" spans="2:10" ht="33" customHeight="1" thickBot="1" x14ac:dyDescent="0.2">
      <c r="C150" s="327" t="s">
        <v>8524</v>
      </c>
      <c r="D150" s="462" t="s">
        <v>8731</v>
      </c>
      <c r="E150" s="463"/>
      <c r="F150" s="464"/>
      <c r="G150" s="209" t="str">
        <f>IF(ISBLANK(H150), "必須",  "入力済")</f>
        <v>必須</v>
      </c>
      <c r="H150" s="67"/>
      <c r="I150" s="375" t="s">
        <v>8757</v>
      </c>
      <c r="J150" s="258" t="s">
        <v>8742</v>
      </c>
    </row>
    <row r="151" spans="2:10" ht="33" customHeight="1" thickBot="1" x14ac:dyDescent="0.2">
      <c r="C151" s="327" t="s">
        <v>8525</v>
      </c>
      <c r="D151" s="462" t="s">
        <v>8461</v>
      </c>
      <c r="E151" s="463"/>
      <c r="F151" s="464"/>
      <c r="G151" s="221" t="str">
        <f>IF(ISBLANK(H151),"可能な限り","入力済")</f>
        <v>可能な限り</v>
      </c>
      <c r="H151" s="79"/>
      <c r="I151" s="392" t="s">
        <v>8757</v>
      </c>
      <c r="J151" s="258" t="s">
        <v>8746</v>
      </c>
    </row>
    <row r="152" spans="2:10" ht="66" customHeight="1" thickBot="1" x14ac:dyDescent="0.2">
      <c r="C152" s="327" t="s">
        <v>8526</v>
      </c>
      <c r="D152" s="462" t="s">
        <v>8588</v>
      </c>
      <c r="E152" s="463"/>
      <c r="F152" s="464"/>
      <c r="G152" s="222" t="str">
        <f>IF(ISBLANK(H152),"必須","入力済")</f>
        <v>必須</v>
      </c>
      <c r="H152" s="71"/>
      <c r="I152" s="393" t="s">
        <v>8599</v>
      </c>
      <c r="J152" s="258" t="s">
        <v>9065</v>
      </c>
    </row>
    <row r="153" spans="2:10" ht="33.75" thickBot="1" x14ac:dyDescent="0.2">
      <c r="C153" s="327" t="s">
        <v>8527</v>
      </c>
      <c r="D153" s="462" t="s">
        <v>8462</v>
      </c>
      <c r="E153" s="463"/>
      <c r="F153" s="464"/>
      <c r="G153" s="215" t="str">
        <f>IF(ISBLANK(H153),"該当の場合は必須","入力済")</f>
        <v>該当の場合は必須</v>
      </c>
      <c r="H153" s="74"/>
      <c r="I153" s="375" t="s">
        <v>8759</v>
      </c>
      <c r="J153" s="258" t="s">
        <v>8744</v>
      </c>
    </row>
    <row r="154" spans="2:10" ht="33" customHeight="1" thickBot="1" x14ac:dyDescent="0.2">
      <c r="C154" s="327" t="s">
        <v>8528</v>
      </c>
      <c r="D154" s="462" t="s">
        <v>8060</v>
      </c>
      <c r="E154" s="463"/>
      <c r="F154" s="464"/>
      <c r="G154" s="221" t="str">
        <f>IF(ISBLANK(H154),"可能な限り","入力済")</f>
        <v>可能な限り</v>
      </c>
      <c r="H154" s="81"/>
      <c r="I154" s="394" t="s">
        <v>8757</v>
      </c>
      <c r="J154" s="258" t="s">
        <v>9050</v>
      </c>
    </row>
    <row r="155" spans="2:10" ht="33" customHeight="1" thickBot="1" x14ac:dyDescent="0.2">
      <c r="C155" s="327" t="s">
        <v>8529</v>
      </c>
      <c r="D155" s="462" t="s">
        <v>8463</v>
      </c>
      <c r="E155" s="463"/>
      <c r="F155" s="464"/>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74" t="s">
        <v>188</v>
      </c>
      <c r="E158" s="475"/>
      <c r="F158" s="476"/>
      <c r="G158" s="323" t="s">
        <v>8541</v>
      </c>
      <c r="H158" s="324" t="s">
        <v>189</v>
      </c>
      <c r="I158" s="323" t="s">
        <v>8597</v>
      </c>
      <c r="J158" s="193" t="s">
        <v>8601</v>
      </c>
    </row>
    <row r="159" spans="2:10" ht="33" customHeight="1" thickBot="1" x14ac:dyDescent="0.2">
      <c r="C159" s="327" t="s">
        <v>8035</v>
      </c>
      <c r="D159" s="477" t="s">
        <v>8561</v>
      </c>
      <c r="E159" s="478"/>
      <c r="F159" s="479"/>
      <c r="G159" s="206" t="str">
        <f>IF(ISBLANK(H159),"必須","入力済")</f>
        <v>必須</v>
      </c>
      <c r="H159" s="92"/>
      <c r="I159" s="377" t="s">
        <v>8757</v>
      </c>
      <c r="J159" s="255" t="s">
        <v>8747</v>
      </c>
    </row>
    <row r="160" spans="2:10" ht="33" customHeight="1" thickBot="1" x14ac:dyDescent="0.2">
      <c r="C160" s="327" t="s">
        <v>8036</v>
      </c>
      <c r="D160" s="477" t="s">
        <v>8562</v>
      </c>
      <c r="E160" s="478"/>
      <c r="F160" s="479"/>
      <c r="G160" s="206" t="str">
        <f>IF(ISBLANK(H160),"必須","入力済")</f>
        <v>必須</v>
      </c>
      <c r="H160" s="93"/>
      <c r="I160" s="380" t="s">
        <v>8757</v>
      </c>
      <c r="J160" s="255" t="s">
        <v>8748</v>
      </c>
    </row>
    <row r="161" spans="2:10" ht="33" customHeight="1" thickBot="1" x14ac:dyDescent="0.2">
      <c r="C161" s="327" t="s">
        <v>8037</v>
      </c>
      <c r="D161" s="477" t="s">
        <v>8563</v>
      </c>
      <c r="E161" s="478"/>
      <c r="F161" s="479"/>
      <c r="G161" s="206" t="str">
        <f>IF(ISBLANK(H161),"必須","自動計算")</f>
        <v>自動計算</v>
      </c>
      <c r="H161" s="397" t="str">
        <f>IF(OR(H159="", H160="", H159=0), "", CEILING(H160/H159, 1))</f>
        <v/>
      </c>
      <c r="I161" s="398" t="s">
        <v>8612</v>
      </c>
      <c r="J161" s="255" t="s">
        <v>9055</v>
      </c>
    </row>
    <row r="162" spans="2:10" ht="33" customHeight="1" thickBot="1" x14ac:dyDescent="0.2">
      <c r="C162" s="327" t="s">
        <v>8038</v>
      </c>
      <c r="D162" s="462" t="s">
        <v>8564</v>
      </c>
      <c r="E162" s="463"/>
      <c r="F162" s="464"/>
      <c r="G162" s="215" t="str">
        <f>IF(ISBLANK(H162),"必須","入力済")</f>
        <v>必須</v>
      </c>
      <c r="H162" s="77"/>
      <c r="I162" s="375" t="s">
        <v>9010</v>
      </c>
      <c r="J162" s="258" t="s">
        <v>8749</v>
      </c>
    </row>
    <row r="163" spans="2:10" ht="19.5" thickBot="1" x14ac:dyDescent="0.2"/>
    <row r="164" spans="2:10" ht="63" customHeight="1" thickBot="1" x14ac:dyDescent="0.2">
      <c r="C164" s="327" t="s">
        <v>8039</v>
      </c>
      <c r="D164" s="477" t="s">
        <v>8587</v>
      </c>
      <c r="E164" s="478"/>
      <c r="F164" s="479"/>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53" t="s">
        <v>188</v>
      </c>
      <c r="E167" s="454"/>
      <c r="F167" s="455"/>
      <c r="G167" s="29" t="s">
        <v>8541</v>
      </c>
      <c r="H167" s="399" t="s">
        <v>189</v>
      </c>
      <c r="I167" s="29" t="s">
        <v>8597</v>
      </c>
      <c r="J167" s="400" t="s">
        <v>8601</v>
      </c>
    </row>
    <row r="168" spans="2:10" ht="33" customHeight="1" thickBot="1" x14ac:dyDescent="0.2">
      <c r="C168" s="332" t="s">
        <v>8035</v>
      </c>
      <c r="D168" s="471" t="s">
        <v>8565</v>
      </c>
      <c r="E168" s="472"/>
      <c r="F168" s="473"/>
      <c r="G168" s="199" t="str">
        <f>IF(ISBLANK(H168),"必須","入力済")</f>
        <v>必須</v>
      </c>
      <c r="H168" s="62"/>
      <c r="I168" s="353" t="s">
        <v>8599</v>
      </c>
      <c r="J168" s="246" t="s">
        <v>8613</v>
      </c>
    </row>
    <row r="169" spans="2:10" ht="33" customHeight="1" thickBot="1" x14ac:dyDescent="0.2">
      <c r="C169" s="327" t="s">
        <v>8036</v>
      </c>
      <c r="D169" s="538" t="s">
        <v>8566</v>
      </c>
      <c r="E169" s="539"/>
      <c r="F169" s="540"/>
      <c r="G169" s="209" t="str">
        <f>IF(ISBLANK(H169),"必須","入力済")</f>
        <v>必須</v>
      </c>
      <c r="H169" s="71"/>
      <c r="I169" s="391" t="s">
        <v>8599</v>
      </c>
      <c r="J169" s="258" t="s">
        <v>8614</v>
      </c>
    </row>
    <row r="170" spans="2:10" ht="314.25" thickBot="1" x14ac:dyDescent="0.2">
      <c r="C170" s="327" t="s">
        <v>8037</v>
      </c>
      <c r="D170" s="531" t="s">
        <v>8596</v>
      </c>
      <c r="E170" s="478"/>
      <c r="F170" s="479"/>
      <c r="G170" s="211" t="str">
        <f>IF(ISBLANK(H170), "必須", "入力済" &amp; CHAR(10) &amp; "（" &amp; LEN(SUBSTITUTE(H170, CHAR(10), "")) &amp; "文字）")</f>
        <v>必須</v>
      </c>
      <c r="H170" s="73"/>
      <c r="I170" s="401" t="s">
        <v>8759</v>
      </c>
      <c r="J170" s="272" t="s">
        <v>9011</v>
      </c>
    </row>
    <row r="171" spans="2:10" ht="66.75" thickBot="1" x14ac:dyDescent="0.2">
      <c r="C171" s="327" t="s">
        <v>8038</v>
      </c>
      <c r="D171" s="477" t="s">
        <v>8493</v>
      </c>
      <c r="E171" s="478"/>
      <c r="F171" s="479"/>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77" t="s">
        <v>8495</v>
      </c>
      <c r="E172" s="478"/>
      <c r="F172" s="479"/>
      <c r="G172" s="212" t="str">
        <f>IF(ISBLANK(H172),"必須","入力済")</f>
        <v>必須</v>
      </c>
      <c r="H172" s="70"/>
      <c r="I172" s="376" t="s">
        <v>8599</v>
      </c>
      <c r="J172" s="274" t="s">
        <v>8615</v>
      </c>
    </row>
    <row r="173" spans="2:10" ht="49.5" customHeight="1" thickBot="1" x14ac:dyDescent="0.2">
      <c r="C173" s="327" t="s">
        <v>8522</v>
      </c>
      <c r="D173" s="531" t="s">
        <v>8719</v>
      </c>
      <c r="E173" s="478"/>
      <c r="F173" s="479"/>
      <c r="G173" s="214" t="str">
        <f>IF(ISBLANK(H173),"必須","入力済")</f>
        <v>必須</v>
      </c>
      <c r="H173" s="69"/>
      <c r="I173" s="377" t="s">
        <v>8757</v>
      </c>
      <c r="J173" s="255" t="s">
        <v>8751</v>
      </c>
    </row>
    <row r="174" spans="2:10" ht="33" customHeight="1" thickBot="1" x14ac:dyDescent="0.2">
      <c r="C174" s="327" t="s">
        <v>8523</v>
      </c>
      <c r="D174" s="532" t="s">
        <v>8496</v>
      </c>
      <c r="E174" s="533"/>
      <c r="F174" s="534"/>
      <c r="G174" s="225" t="str">
        <f>IF(ISBLANK(H174),"該当の場合は必須","入力済")</f>
        <v>該当の場合は必須</v>
      </c>
      <c r="H174" s="79"/>
      <c r="I174" s="392" t="s">
        <v>8949</v>
      </c>
      <c r="J174" s="258" t="s">
        <v>8752</v>
      </c>
    </row>
    <row r="175" spans="2:10" ht="33" customHeight="1" thickBot="1" x14ac:dyDescent="0.2">
      <c r="C175" s="327"/>
      <c r="D175" s="535" t="s">
        <v>8622</v>
      </c>
      <c r="E175" s="536"/>
      <c r="F175" s="536"/>
      <c r="G175" s="536"/>
      <c r="H175" s="536"/>
      <c r="I175" s="536"/>
      <c r="J175" s="537"/>
    </row>
    <row r="176" spans="2:10" ht="33" customHeight="1" thickBot="1" x14ac:dyDescent="0.2">
      <c r="C176" s="327" t="s">
        <v>8524</v>
      </c>
      <c r="D176" s="477" t="s">
        <v>8659</v>
      </c>
      <c r="E176" s="478"/>
      <c r="F176" s="479"/>
      <c r="G176" s="212" t="str">
        <f>IF(ISBLANK(H176),"必須","入力済")</f>
        <v>必須</v>
      </c>
      <c r="H176" s="70"/>
      <c r="I176" s="376" t="s">
        <v>8599</v>
      </c>
      <c r="J176" s="274" t="s">
        <v>8658</v>
      </c>
    </row>
    <row r="177" spans="2:10" ht="33" customHeight="1" thickBot="1" x14ac:dyDescent="0.2">
      <c r="C177" s="327" t="s">
        <v>8525</v>
      </c>
      <c r="D177" s="462" t="s">
        <v>8497</v>
      </c>
      <c r="E177" s="463"/>
      <c r="F177" s="464"/>
      <c r="G177" s="221" t="str">
        <f>IF(ISBLANK(H177),"該当する場合","入力済")</f>
        <v>該当する場合</v>
      </c>
      <c r="H177" s="71"/>
      <c r="I177" s="391" t="s">
        <v>8599</v>
      </c>
      <c r="J177" s="275" t="s">
        <v>8616</v>
      </c>
    </row>
    <row r="178" spans="2:10" ht="33" customHeight="1" thickBot="1" x14ac:dyDescent="0.2">
      <c r="C178" s="327" t="s">
        <v>8526</v>
      </c>
      <c r="D178" s="462" t="s">
        <v>8498</v>
      </c>
      <c r="E178" s="463"/>
      <c r="F178" s="464"/>
      <c r="G178" s="221" t="str">
        <f t="shared" ref="G178:G180" si="7">IF(ISBLANK(H178),"該当する場合","入力済")</f>
        <v>該当する場合</v>
      </c>
      <c r="H178" s="71"/>
      <c r="I178" s="391" t="s">
        <v>8599</v>
      </c>
      <c r="J178" s="275" t="s">
        <v>8617</v>
      </c>
    </row>
    <row r="179" spans="2:10" ht="33" customHeight="1" thickBot="1" x14ac:dyDescent="0.2">
      <c r="C179" s="327" t="s">
        <v>8527</v>
      </c>
      <c r="D179" s="462" t="s">
        <v>8499</v>
      </c>
      <c r="E179" s="463"/>
      <c r="F179" s="464"/>
      <c r="G179" s="221" t="str">
        <f t="shared" si="7"/>
        <v>該当する場合</v>
      </c>
      <c r="H179" s="71"/>
      <c r="I179" s="391" t="s">
        <v>8599</v>
      </c>
      <c r="J179" s="275" t="s">
        <v>8618</v>
      </c>
    </row>
    <row r="180" spans="2:10" ht="33" customHeight="1" thickBot="1" x14ac:dyDescent="0.2">
      <c r="C180" s="327" t="s">
        <v>8528</v>
      </c>
      <c r="D180" s="462" t="s">
        <v>1</v>
      </c>
      <c r="E180" s="463"/>
      <c r="F180" s="464"/>
      <c r="G180" s="221" t="str">
        <f t="shared" si="7"/>
        <v>該当する場合</v>
      </c>
      <c r="H180" s="71"/>
      <c r="I180" s="391" t="s">
        <v>8599</v>
      </c>
      <c r="J180" s="275" t="s">
        <v>8619</v>
      </c>
    </row>
    <row r="181" spans="2:10" ht="33.75" thickBot="1" x14ac:dyDescent="0.2">
      <c r="C181" s="327" t="s">
        <v>8529</v>
      </c>
      <c r="D181" s="538" t="s">
        <v>8733</v>
      </c>
      <c r="E181" s="539"/>
      <c r="F181" s="540"/>
      <c r="G181" s="221" t="str">
        <f>IF(ISBLANK(H181),"必須","入力済")</f>
        <v>必須</v>
      </c>
      <c r="H181" s="74"/>
      <c r="I181" s="375" t="s">
        <v>8759</v>
      </c>
      <c r="J181" s="258" t="s">
        <v>8753</v>
      </c>
    </row>
    <row r="182" spans="2:10" ht="33.75" thickBot="1" x14ac:dyDescent="0.2">
      <c r="C182" s="327" t="s">
        <v>8530</v>
      </c>
      <c r="D182" s="462" t="s">
        <v>8734</v>
      </c>
      <c r="E182" s="463"/>
      <c r="F182" s="464"/>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8500</v>
      </c>
      <c r="C184" s="23"/>
      <c r="D184" s="23"/>
      <c r="E184" s="23"/>
      <c r="I184" s="26"/>
      <c r="J184" s="27"/>
    </row>
    <row r="185" spans="2:10" ht="19.5" x14ac:dyDescent="0.15">
      <c r="C185" s="29" t="s">
        <v>193</v>
      </c>
      <c r="D185" s="453" t="s">
        <v>188</v>
      </c>
      <c r="E185" s="454"/>
      <c r="F185" s="455"/>
      <c r="G185" s="29" t="s">
        <v>8541</v>
      </c>
      <c r="H185" s="399" t="s">
        <v>189</v>
      </c>
      <c r="I185" s="29" t="s">
        <v>8597</v>
      </c>
      <c r="J185" s="400" t="s">
        <v>8601</v>
      </c>
    </row>
    <row r="186" spans="2:10" ht="33" customHeight="1" thickBot="1" x14ac:dyDescent="0.2">
      <c r="C186" s="332" t="s">
        <v>8035</v>
      </c>
      <c r="D186" s="471" t="s">
        <v>8501</v>
      </c>
      <c r="E186" s="472"/>
      <c r="F186" s="473"/>
      <c r="G186" s="226" t="str">
        <f>IF(ISBLANK(H186),"必須","入力済")</f>
        <v>必須</v>
      </c>
      <c r="H186" s="62"/>
      <c r="I186" s="353" t="s">
        <v>8599</v>
      </c>
      <c r="J186" s="276" t="s">
        <v>8620</v>
      </c>
    </row>
    <row r="187" spans="2:10" ht="83.25" thickBot="1" x14ac:dyDescent="0.2">
      <c r="C187" s="327" t="s">
        <v>8036</v>
      </c>
      <c r="D187" s="538" t="s">
        <v>8567</v>
      </c>
      <c r="E187" s="539"/>
      <c r="F187" s="540"/>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62" t="s">
        <v>8568</v>
      </c>
      <c r="E188" s="463"/>
      <c r="F188" s="464"/>
      <c r="G188" s="215" t="str">
        <f>IF(ISBLANK(H188),"必須","入力済")</f>
        <v>必須</v>
      </c>
      <c r="H188" s="71"/>
      <c r="I188" s="391" t="s">
        <v>8599</v>
      </c>
      <c r="J188" s="258" t="s">
        <v>8656</v>
      </c>
    </row>
    <row r="189" spans="2:10" ht="33.75" thickBot="1" x14ac:dyDescent="0.2">
      <c r="C189" s="327" t="s">
        <v>8038</v>
      </c>
      <c r="D189" s="462" t="s">
        <v>8569</v>
      </c>
      <c r="E189" s="463"/>
      <c r="F189" s="464"/>
      <c r="G189" s="215" t="str">
        <f>IF(ISBLANK(H189),"必須","入力済")</f>
        <v>必須</v>
      </c>
      <c r="H189" s="74"/>
      <c r="I189" s="403" t="s">
        <v>8759</v>
      </c>
      <c r="J189" s="258" t="s">
        <v>8755</v>
      </c>
    </row>
    <row r="190" spans="2:10" ht="33" customHeight="1" x14ac:dyDescent="0.15">
      <c r="C190" s="329" t="s">
        <v>8039</v>
      </c>
      <c r="D190" s="541" t="s">
        <v>8570</v>
      </c>
      <c r="E190" s="544" t="s">
        <v>8660</v>
      </c>
      <c r="F190" s="545"/>
      <c r="G190" s="227" t="str">
        <f>IF(ISBLANK(H190),"必須","入力済")</f>
        <v>必須</v>
      </c>
      <c r="H190" s="78"/>
      <c r="I190" s="350" t="s">
        <v>8599</v>
      </c>
      <c r="J190" s="278" t="s">
        <v>9038</v>
      </c>
    </row>
    <row r="191" spans="2:10" ht="33" customHeight="1" x14ac:dyDescent="0.15">
      <c r="C191" s="194" t="s">
        <v>8522</v>
      </c>
      <c r="D191" s="542"/>
      <c r="E191" s="480" t="s">
        <v>8046</v>
      </c>
      <c r="F191" s="481"/>
      <c r="G191" s="217" t="str">
        <f t="shared" ref="G191:G194" si="8">IF(ISBLANK(H191),"該当する場合","入力済")</f>
        <v>該当する場合</v>
      </c>
      <c r="H191" s="60"/>
      <c r="I191" s="320" t="s">
        <v>8599</v>
      </c>
      <c r="J191" s="279" t="s">
        <v>8663</v>
      </c>
    </row>
    <row r="192" spans="2:10" ht="33" customHeight="1" x14ac:dyDescent="0.15">
      <c r="C192" s="194" t="s">
        <v>8523</v>
      </c>
      <c r="D192" s="542"/>
      <c r="E192" s="480" t="s">
        <v>9007</v>
      </c>
      <c r="F192" s="481"/>
      <c r="G192" s="217" t="str">
        <f t="shared" si="8"/>
        <v>該当する場合</v>
      </c>
      <c r="H192" s="60"/>
      <c r="I192" s="320" t="s">
        <v>8599</v>
      </c>
      <c r="J192" s="279" t="s">
        <v>8664</v>
      </c>
    </row>
    <row r="193" spans="2:10" ht="33" customHeight="1" x14ac:dyDescent="0.15">
      <c r="C193" s="194" t="s">
        <v>8524</v>
      </c>
      <c r="D193" s="542"/>
      <c r="E193" s="480" t="s">
        <v>8503</v>
      </c>
      <c r="F193" s="481"/>
      <c r="G193" s="217" t="str">
        <f t="shared" si="8"/>
        <v>該当する場合</v>
      </c>
      <c r="H193" s="60"/>
      <c r="I193" s="320" t="s">
        <v>8599</v>
      </c>
      <c r="J193" s="279" t="s">
        <v>8665</v>
      </c>
    </row>
    <row r="194" spans="2:10" ht="33" customHeight="1" x14ac:dyDescent="0.15">
      <c r="C194" s="194" t="s">
        <v>8525</v>
      </c>
      <c r="D194" s="542"/>
      <c r="E194" s="480" t="s">
        <v>1</v>
      </c>
      <c r="F194" s="481"/>
      <c r="G194" s="217" t="str">
        <f t="shared" si="8"/>
        <v>該当する場合</v>
      </c>
      <c r="H194" s="60"/>
      <c r="I194" s="320" t="s">
        <v>8599</v>
      </c>
      <c r="J194" s="279" t="s">
        <v>8666</v>
      </c>
    </row>
    <row r="195" spans="2:10" ht="33" x14ac:dyDescent="0.15">
      <c r="C195" s="194" t="s">
        <v>8526</v>
      </c>
      <c r="D195" s="542"/>
      <c r="E195" s="510" t="s">
        <v>8721</v>
      </c>
      <c r="F195" s="511"/>
      <c r="G195" s="198" t="str">
        <f>IF(ISBLANK(H195),"必須","入力済")</f>
        <v>必須</v>
      </c>
      <c r="H195" s="103"/>
      <c r="I195" s="404" t="s">
        <v>8759</v>
      </c>
      <c r="J195" s="245" t="s">
        <v>8756</v>
      </c>
    </row>
    <row r="196" spans="2:10" ht="33" customHeight="1" thickBot="1" x14ac:dyDescent="0.2">
      <c r="C196" s="332" t="s">
        <v>8527</v>
      </c>
      <c r="D196" s="543"/>
      <c r="E196" s="460" t="s">
        <v>8571</v>
      </c>
      <c r="F196" s="461"/>
      <c r="G196" s="219" t="str">
        <f>IF(ISBLANK(H196),"必須","入力済")</f>
        <v>必須</v>
      </c>
      <c r="H196" s="75"/>
      <c r="I196" s="405" t="s">
        <v>8757</v>
      </c>
      <c r="J196" s="254" t="s">
        <v>9039</v>
      </c>
    </row>
    <row r="197" spans="2:10" x14ac:dyDescent="0.15"/>
    <row r="198" spans="2:10" ht="24" x14ac:dyDescent="0.15">
      <c r="B198" s="28" t="s">
        <v>8504</v>
      </c>
      <c r="C198" s="23"/>
      <c r="D198" s="23"/>
      <c r="E198" s="23"/>
    </row>
    <row r="199" spans="2:10" ht="20.25" thickBot="1" x14ac:dyDescent="0.2">
      <c r="C199" s="323" t="s">
        <v>193</v>
      </c>
      <c r="D199" s="474" t="s">
        <v>188</v>
      </c>
      <c r="E199" s="475"/>
      <c r="F199" s="476"/>
      <c r="G199" s="323" t="s">
        <v>8541</v>
      </c>
      <c r="H199" s="324" t="s">
        <v>189</v>
      </c>
      <c r="I199" s="323" t="s">
        <v>8597</v>
      </c>
      <c r="J199" s="193" t="s">
        <v>8601</v>
      </c>
    </row>
    <row r="200" spans="2:10" ht="264.75" thickBot="1" x14ac:dyDescent="0.2">
      <c r="C200" s="327" t="s">
        <v>8035</v>
      </c>
      <c r="D200" s="489" t="s">
        <v>8505</v>
      </c>
      <c r="E200" s="490"/>
      <c r="F200" s="491"/>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55" zoomScaleNormal="55" zoomScaleSheetLayoutView="55" workbookViewId="0">
      <selection activeCell="AB7" sqref="AB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562" t="str">
        <f>IF(ISBLANK(行政用!H17), "", 行政用!H17)</f>
        <v>京都府知事</v>
      </c>
      <c r="C3" s="562"/>
      <c r="D3" s="562"/>
      <c r="E3" s="562"/>
      <c r="F3" s="562"/>
      <c r="G3" s="562"/>
      <c r="H3" s="562"/>
      <c r="I3" s="562"/>
      <c r="J3" s="562"/>
      <c r="K3" s="562"/>
      <c r="L3" s="130" t="s">
        <v>11188</v>
      </c>
      <c r="AF3" s="563" t="s">
        <v>8106</v>
      </c>
      <c r="AG3" s="564"/>
      <c r="AH3" s="564"/>
      <c r="AI3" s="565"/>
      <c r="AJ3" s="566" t="str">
        <f>IF(ISBLANK(入力フォーム!H6), "", 入力フォーム!H6)</f>
        <v/>
      </c>
      <c r="AK3" s="566"/>
      <c r="AL3" s="566"/>
      <c r="AM3" s="566"/>
      <c r="AN3" s="566"/>
      <c r="AO3" s="566"/>
      <c r="AP3" s="566"/>
      <c r="AQ3" s="566"/>
      <c r="AR3" s="566"/>
      <c r="AS3" s="567"/>
    </row>
    <row r="4" spans="1:46" ht="16.5" customHeight="1" x14ac:dyDescent="0.15">
      <c r="AF4" s="568" t="s">
        <v>8389</v>
      </c>
      <c r="AG4" s="569"/>
      <c r="AH4" s="569"/>
      <c r="AI4" s="570"/>
      <c r="AJ4" s="571" t="str">
        <f>IF(ISBLANK(入力フォーム!H79), "", 入力フォーム!H79)</f>
        <v/>
      </c>
      <c r="AK4" s="571"/>
      <c r="AL4" s="571"/>
      <c r="AM4" s="571"/>
      <c r="AN4" s="571"/>
      <c r="AO4" s="571"/>
      <c r="AP4" s="571"/>
      <c r="AQ4" s="571"/>
      <c r="AR4" s="571"/>
      <c r="AS4" s="571"/>
    </row>
    <row r="5" spans="1:46" ht="16.5" customHeight="1" x14ac:dyDescent="0.15">
      <c r="A5" s="131"/>
      <c r="B5" s="572" t="s">
        <v>8467</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132"/>
      <c r="AF5" s="573" t="s">
        <v>8390</v>
      </c>
      <c r="AG5" s="574"/>
      <c r="AH5" s="574"/>
      <c r="AI5" s="575"/>
      <c r="AJ5" s="57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7"/>
      <c r="AL5" s="577"/>
      <c r="AM5" s="577"/>
      <c r="AN5" s="577"/>
      <c r="AO5" s="578"/>
      <c r="AP5" s="579" t="str">
        <f>IF(入力フォーム!H63="単独の届出", "(単) ・ 団",IF(入力フォーム!H63="一団の土地（新規）", "単 ・ (団)",IF(入力フォーム!H63="一団の土地（継続）", "単 ・ (団)","単 ・ 団")))</f>
        <v>単 ・ 団</v>
      </c>
      <c r="AQ5" s="579"/>
      <c r="AR5" s="579"/>
      <c r="AS5" s="579"/>
      <c r="AT5" s="133"/>
    </row>
    <row r="6" spans="1:46" ht="16.5" customHeight="1" x14ac:dyDescent="0.15">
      <c r="A6" s="131"/>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132"/>
      <c r="AF6" s="580" t="s">
        <v>9061</v>
      </c>
      <c r="AG6" s="581"/>
      <c r="AH6" s="581"/>
      <c r="AI6" s="582"/>
      <c r="AJ6" s="583" t="str">
        <f>IF(ISBLANK(行政用!H23), "", 行政用!H23)</f>
        <v/>
      </c>
      <c r="AK6" s="584"/>
      <c r="AL6" s="584"/>
      <c r="AM6" s="584"/>
      <c r="AN6" s="584"/>
      <c r="AO6" s="584"/>
      <c r="AP6" s="585" t="str">
        <f>IF(ISBLANK(行政用!H52), "",  "第" &amp; 行政用!H52 &amp; "号")</f>
        <v/>
      </c>
      <c r="AQ6" s="585"/>
      <c r="AR6" s="585"/>
      <c r="AS6" s="58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0" t="s">
        <v>9062</v>
      </c>
      <c r="AG7" s="581"/>
      <c r="AH7" s="581"/>
      <c r="AI7" s="582"/>
      <c r="AJ7" s="583" t="str">
        <f>IF(ISBLANK(行政用!H54), "", 行政用!H54)</f>
        <v/>
      </c>
      <c r="AK7" s="584"/>
      <c r="AL7" s="584"/>
      <c r="AM7" s="584"/>
      <c r="AN7" s="584"/>
      <c r="AO7" s="584"/>
      <c r="AP7" s="585" t="str">
        <f>IF(ISBLANK(行政用!H55), "",  "第" &amp; 行政用!H55 &amp; "号")</f>
        <v/>
      </c>
      <c r="AQ7" s="585"/>
      <c r="AR7" s="585"/>
      <c r="AS7" s="586"/>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3" t="s">
        <v>8105</v>
      </c>
      <c r="B9" s="560"/>
      <c r="C9" s="560"/>
      <c r="D9" s="560"/>
      <c r="E9" s="604"/>
      <c r="F9" s="607" t="str">
        <f>IF(ISBLANK(入力フォーム!H7), "", 入力フォーム!H7)</f>
        <v/>
      </c>
      <c r="G9" s="608"/>
      <c r="H9" s="608"/>
      <c r="I9" s="608"/>
      <c r="J9" s="608"/>
      <c r="K9" s="608"/>
      <c r="L9" s="608"/>
      <c r="M9" s="608"/>
      <c r="N9" s="608"/>
      <c r="O9" s="609"/>
      <c r="P9" s="603" t="s">
        <v>8391</v>
      </c>
      <c r="Q9" s="560"/>
      <c r="R9" s="560"/>
      <c r="S9" s="560"/>
      <c r="T9" s="604"/>
      <c r="U9" s="613" t="str">
        <f>IF(入力フォーム!H8="所有権","☑","□")</f>
        <v>□</v>
      </c>
      <c r="V9" s="615" t="s">
        <v>8392</v>
      </c>
      <c r="W9" s="615"/>
      <c r="X9" s="615"/>
      <c r="Y9" s="408" t="str">
        <f>IF(入力フォーム!H8="地上権","☑","□")</f>
        <v>□</v>
      </c>
      <c r="Z9" s="624" t="s">
        <v>8103</v>
      </c>
      <c r="AA9" s="624"/>
      <c r="AB9" s="624"/>
      <c r="AC9" s="408" t="str">
        <f>IF(入力フォーム!H8="賃借権","☑","□")</f>
        <v>□</v>
      </c>
      <c r="AD9" s="624" t="s">
        <v>8102</v>
      </c>
      <c r="AE9" s="624"/>
      <c r="AF9" s="624"/>
      <c r="AG9" s="408" t="str">
        <f>IF(入力フォーム!H8="信託受益権","☑","□")</f>
        <v>□</v>
      </c>
      <c r="AH9" s="615" t="s">
        <v>8393</v>
      </c>
      <c r="AI9" s="615"/>
      <c r="AJ9" s="615"/>
      <c r="AK9" s="615"/>
      <c r="AL9" s="136"/>
      <c r="AM9" s="136"/>
      <c r="AN9" s="560" t="s">
        <v>8100</v>
      </c>
      <c r="AO9" s="558" t="str">
        <f>IF(入力フォーム!H10="移転","☑","□")</f>
        <v>□</v>
      </c>
      <c r="AP9" s="560" t="s">
        <v>8453</v>
      </c>
      <c r="AQ9" s="560"/>
      <c r="AR9" s="558" t="str">
        <f>IF(入力フォーム!H10="設定","☑","□")</f>
        <v>□</v>
      </c>
      <c r="AS9" s="560" t="s">
        <v>8394</v>
      </c>
      <c r="AT9" s="621"/>
    </row>
    <row r="10" spans="1:46" ht="19.5" customHeight="1" thickBot="1" x14ac:dyDescent="0.2">
      <c r="A10" s="605"/>
      <c r="B10" s="561"/>
      <c r="C10" s="561"/>
      <c r="D10" s="561"/>
      <c r="E10" s="606"/>
      <c r="F10" s="610"/>
      <c r="G10" s="611"/>
      <c r="H10" s="611"/>
      <c r="I10" s="611"/>
      <c r="J10" s="611"/>
      <c r="K10" s="611"/>
      <c r="L10" s="611"/>
      <c r="M10" s="611"/>
      <c r="N10" s="611"/>
      <c r="O10" s="612"/>
      <c r="P10" s="605"/>
      <c r="Q10" s="561"/>
      <c r="R10" s="561"/>
      <c r="S10" s="561"/>
      <c r="T10" s="606"/>
      <c r="U10" s="614"/>
      <c r="V10" s="616"/>
      <c r="W10" s="616"/>
      <c r="X10" s="616"/>
      <c r="Y10" s="409" t="str">
        <f>IF(入力フォーム!H8="その他","☑","□")</f>
        <v>□</v>
      </c>
      <c r="Z10" s="137" t="s">
        <v>8395</v>
      </c>
      <c r="AA10" s="138"/>
      <c r="AB10" s="138"/>
      <c r="AC10" s="623" t="str">
        <f>IF(ISBLANK(入力フォーム!H9), "", 入力フォーム!H9)</f>
        <v/>
      </c>
      <c r="AD10" s="623"/>
      <c r="AE10" s="623"/>
      <c r="AF10" s="623"/>
      <c r="AG10" s="623"/>
      <c r="AH10" s="623"/>
      <c r="AI10" s="623"/>
      <c r="AJ10" s="623"/>
      <c r="AK10" s="623"/>
      <c r="AL10" s="623"/>
      <c r="AM10" s="137" t="s">
        <v>8396</v>
      </c>
      <c r="AN10" s="561"/>
      <c r="AO10" s="559"/>
      <c r="AP10" s="561"/>
      <c r="AQ10" s="561"/>
      <c r="AR10" s="559"/>
      <c r="AS10" s="561"/>
      <c r="AT10" s="622"/>
    </row>
    <row r="11" spans="1:46" ht="18" customHeight="1" x14ac:dyDescent="0.15">
      <c r="A11" s="555" t="s">
        <v>8397</v>
      </c>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7"/>
      <c r="Z11" s="555" t="s">
        <v>8398</v>
      </c>
      <c r="AA11" s="556"/>
      <c r="AB11" s="556"/>
      <c r="AC11" s="556"/>
      <c r="AD11" s="556"/>
      <c r="AE11" s="556"/>
      <c r="AF11" s="556"/>
      <c r="AG11" s="556"/>
      <c r="AH11" s="556"/>
      <c r="AI11" s="556"/>
      <c r="AJ11" s="556"/>
      <c r="AK11" s="556"/>
      <c r="AL11" s="556"/>
      <c r="AM11" s="556"/>
      <c r="AN11" s="556"/>
      <c r="AO11" s="556"/>
      <c r="AP11" s="556"/>
      <c r="AQ11" s="556"/>
      <c r="AR11" s="556"/>
      <c r="AS11" s="556"/>
      <c r="AT11" s="557"/>
    </row>
    <row r="12" spans="1:46" ht="18" customHeight="1" x14ac:dyDescent="0.15">
      <c r="A12" s="139" t="s">
        <v>8399</v>
      </c>
      <c r="B12" s="140"/>
      <c r="C12" s="140"/>
      <c r="D12" s="140"/>
      <c r="E12" s="140"/>
      <c r="F12" s="140"/>
      <c r="G12" s="140"/>
      <c r="H12" s="140"/>
      <c r="I12" s="140"/>
      <c r="J12" s="140"/>
      <c r="K12" s="618" t="s">
        <v>8400</v>
      </c>
      <c r="L12" s="619"/>
      <c r="M12" s="619"/>
      <c r="N12" s="619"/>
      <c r="O12" s="141" t="s">
        <v>8401</v>
      </c>
      <c r="P12" s="620" t="str">
        <f>IF(入力フォーム!H44="無", 0, IF(ISBLANK(入力フォーム!H45), "", 入力フォーム!H45))</f>
        <v/>
      </c>
      <c r="Q12" s="620"/>
      <c r="R12" s="142" t="s">
        <v>8402</v>
      </c>
      <c r="S12" s="625" t="s">
        <v>8097</v>
      </c>
      <c r="T12" s="626"/>
      <c r="U12" s="626"/>
      <c r="V12" s="626"/>
      <c r="W12" s="626"/>
      <c r="X12" s="626"/>
      <c r="Y12" s="627"/>
      <c r="Z12" s="139" t="s">
        <v>8399</v>
      </c>
      <c r="AA12" s="140"/>
      <c r="AB12" s="140"/>
      <c r="AC12" s="140"/>
      <c r="AD12" s="140"/>
      <c r="AE12" s="140"/>
      <c r="AF12" s="140"/>
      <c r="AG12" s="140"/>
      <c r="AH12" s="140"/>
      <c r="AI12" s="140"/>
      <c r="AJ12" s="140"/>
      <c r="AK12" s="140"/>
      <c r="AL12" s="140"/>
      <c r="AM12" s="618" t="s">
        <v>8403</v>
      </c>
      <c r="AN12" s="619"/>
      <c r="AO12" s="619"/>
      <c r="AP12" s="619"/>
      <c r="AQ12" s="141" t="s">
        <v>8401</v>
      </c>
      <c r="AR12" s="665" t="str">
        <f>IF(入力フォーム!H57="無", 0, IF(ISBLANK(入力フォーム!H58), "", 入力フォーム!H58))</f>
        <v/>
      </c>
      <c r="AS12" s="665"/>
      <c r="AT12" s="143" t="s">
        <v>8402</v>
      </c>
    </row>
    <row r="13" spans="1:46" ht="30.75" customHeight="1" x14ac:dyDescent="0.15">
      <c r="A13" s="591" t="str">
        <f>IF(ISBLANK(入力フォーム!H23), "", 入力フォーム!H23)</f>
        <v/>
      </c>
      <c r="B13" s="592"/>
      <c r="C13" s="592"/>
      <c r="D13" s="592"/>
      <c r="E13" s="592"/>
      <c r="F13" s="592"/>
      <c r="G13" s="592"/>
      <c r="H13" s="592"/>
      <c r="I13" s="592"/>
      <c r="J13" s="592"/>
      <c r="K13" s="592"/>
      <c r="L13" s="592"/>
      <c r="M13" s="592"/>
      <c r="N13" s="592"/>
      <c r="O13" s="592"/>
      <c r="P13" s="592"/>
      <c r="Q13" s="592"/>
      <c r="R13" s="593"/>
      <c r="S13" s="594" t="str">
        <f>IF(入力フォーム!H21="個人",IF(ISBLANK(入力フォーム!H26), "", IF(入力フォーム!H26="その他", 入力フォーム!H27, 入力フォーム!H26)),IF(ISBLANK(入力フォーム!H29), "", IF(入力フォーム!H29="その他", 入力フォーム!H30, 入力フォーム!H29)))</f>
        <v/>
      </c>
      <c r="T13" s="595"/>
      <c r="U13" s="595"/>
      <c r="V13" s="595"/>
      <c r="W13" s="595"/>
      <c r="X13" s="595"/>
      <c r="Y13" s="596"/>
      <c r="Z13" s="600" t="str">
        <f>IF(ISBLANK(入力フォーム!H55), "", 入力フォーム!H55)</f>
        <v/>
      </c>
      <c r="AA13" s="601"/>
      <c r="AB13" s="601"/>
      <c r="AC13" s="601"/>
      <c r="AD13" s="601"/>
      <c r="AE13" s="601"/>
      <c r="AF13" s="601"/>
      <c r="AG13" s="601"/>
      <c r="AH13" s="601"/>
      <c r="AI13" s="601"/>
      <c r="AJ13" s="601"/>
      <c r="AK13" s="601"/>
      <c r="AL13" s="601"/>
      <c r="AM13" s="601"/>
      <c r="AN13" s="601"/>
      <c r="AO13" s="601"/>
      <c r="AP13" s="601"/>
      <c r="AQ13" s="601"/>
      <c r="AR13" s="601"/>
      <c r="AS13" s="601"/>
      <c r="AT13" s="602"/>
    </row>
    <row r="14" spans="1:46" ht="18" customHeight="1" x14ac:dyDescent="0.15">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7"/>
      <c r="T14" s="598"/>
      <c r="U14" s="598"/>
      <c r="V14" s="598"/>
      <c r="W14" s="598"/>
      <c r="X14" s="598"/>
      <c r="Y14" s="599"/>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6" t="s">
        <v>8096</v>
      </c>
      <c r="B15" s="667"/>
      <c r="C15" s="667"/>
      <c r="D15" s="667"/>
      <c r="E15" s="667"/>
      <c r="F15" s="667"/>
      <c r="G15" s="667"/>
      <c r="H15" s="668"/>
      <c r="I15" s="668"/>
      <c r="J15" s="668"/>
      <c r="K15" s="668"/>
      <c r="L15" s="668"/>
      <c r="M15" s="668"/>
      <c r="N15" s="668"/>
      <c r="O15" s="668"/>
      <c r="P15" s="668"/>
      <c r="Q15" s="668"/>
      <c r="R15" s="669"/>
      <c r="S15" s="672" t="s">
        <v>11078</v>
      </c>
      <c r="T15" s="673"/>
      <c r="U15" s="673"/>
      <c r="V15" s="673"/>
      <c r="W15" s="673"/>
      <c r="X15" s="673"/>
      <c r="Y15" s="674"/>
      <c r="Z15" s="670" t="s">
        <v>8096</v>
      </c>
      <c r="AA15" s="671"/>
      <c r="AB15" s="671"/>
      <c r="AC15" s="671"/>
      <c r="AD15" s="671"/>
      <c r="AE15" s="671"/>
      <c r="AF15" s="671"/>
      <c r="AG15" s="675"/>
      <c r="AH15" s="675"/>
      <c r="AI15" s="675"/>
      <c r="AJ15" s="675"/>
      <c r="AK15" s="675"/>
      <c r="AL15" s="675"/>
      <c r="AM15" s="675"/>
      <c r="AN15" s="675"/>
      <c r="AO15" s="675"/>
      <c r="AP15" s="675"/>
      <c r="AQ15" s="675"/>
      <c r="AR15" s="675"/>
      <c r="AS15" s="675"/>
      <c r="AT15" s="676"/>
    </row>
    <row r="16" spans="1:46" ht="18" customHeight="1" x14ac:dyDescent="0.15">
      <c r="A16" s="875" t="str">
        <f>IF(ISBLANK(入力フォーム!H24), "", 入力フォーム!H24)</f>
        <v/>
      </c>
      <c r="B16" s="587"/>
      <c r="C16" s="587"/>
      <c r="D16" s="587"/>
      <c r="E16" s="587"/>
      <c r="F16" s="587"/>
      <c r="G16" s="587"/>
      <c r="H16" s="587"/>
      <c r="I16" s="587"/>
      <c r="J16" s="587"/>
      <c r="K16" s="587"/>
      <c r="L16" s="131"/>
      <c r="M16" s="131"/>
      <c r="N16" s="149"/>
      <c r="O16" s="149"/>
      <c r="P16" s="149"/>
      <c r="Q16" s="149"/>
      <c r="R16" s="150"/>
      <c r="S16" s="594" t="str">
        <f>IF(ISBLANK(入力フォーム!H31), "", IF(入力フォーム!H31="その他", 入力フォーム!H32, 入力フォーム!H31))</f>
        <v/>
      </c>
      <c r="T16" s="595"/>
      <c r="U16" s="595"/>
      <c r="V16" s="595"/>
      <c r="W16" s="595"/>
      <c r="X16" s="595"/>
      <c r="Y16" s="596"/>
      <c r="Z16" s="876" t="str">
        <f>IF(ISBLANK(入力フォーム!H56), "", 入力フォーム!H56)</f>
        <v/>
      </c>
      <c r="AA16" s="877"/>
      <c r="AB16" s="877"/>
      <c r="AC16" s="877"/>
      <c r="AD16" s="877"/>
      <c r="AE16" s="877"/>
      <c r="AF16" s="877"/>
      <c r="AG16" s="877"/>
      <c r="AH16" s="877"/>
      <c r="AI16" s="877"/>
      <c r="AJ16" s="877"/>
      <c r="AK16" s="877"/>
      <c r="AL16" s="877"/>
      <c r="AM16" s="877"/>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2"/>
      <c r="T17" s="863"/>
      <c r="U17" s="863"/>
      <c r="V17" s="863"/>
      <c r="W17" s="863"/>
      <c r="X17" s="863"/>
      <c r="Y17" s="864"/>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7" t="str">
        <f>IF(ISBLANK(入力フォーム!H14), "", 入力フォーム!H14)</f>
        <v/>
      </c>
      <c r="C19" s="617"/>
      <c r="D19" s="617"/>
      <c r="E19" s="617"/>
      <c r="F19" s="149"/>
      <c r="G19" s="149"/>
      <c r="H19" s="149"/>
      <c r="I19" s="149"/>
      <c r="J19" s="149"/>
      <c r="K19" s="149"/>
      <c r="L19" s="149"/>
      <c r="M19" s="149"/>
      <c r="N19" s="149"/>
      <c r="O19" s="149"/>
      <c r="P19" s="149"/>
      <c r="Q19" s="149"/>
      <c r="R19" s="150"/>
      <c r="S19" s="878" t="str">
        <f>IF(入力フォーム!H21="個人",IF(入力フォーム!H28="該当","☑","□"),IF(入力フォーム!H33="該当","☑","□"))</f>
        <v>□</v>
      </c>
      <c r="T19" s="879" t="s">
        <v>8451</v>
      </c>
      <c r="U19" s="879"/>
      <c r="V19" s="879"/>
      <c r="W19" s="879"/>
      <c r="X19" s="880" t="s">
        <v>11152</v>
      </c>
      <c r="Y19" s="881"/>
      <c r="Z19" s="149" t="s">
        <v>8460</v>
      </c>
      <c r="AA19" s="587" t="str">
        <f>IF(ISBLANK(入力フォーム!H49), "", 入力フォーム!H49)</f>
        <v/>
      </c>
      <c r="AB19" s="587"/>
      <c r="AC19" s="587"/>
      <c r="AD19" s="587"/>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9"/>
      <c r="C20" s="629"/>
      <c r="D20" s="629"/>
      <c r="E20" s="629"/>
      <c r="F20" s="629"/>
      <c r="G20" s="629"/>
      <c r="H20" s="629"/>
      <c r="I20" s="629"/>
      <c r="J20" s="629"/>
      <c r="K20" s="629"/>
      <c r="L20" s="629"/>
      <c r="M20" s="629"/>
      <c r="N20" s="629"/>
      <c r="O20" s="629"/>
      <c r="P20" s="629"/>
      <c r="Q20" s="629"/>
      <c r="R20" s="630"/>
      <c r="S20" s="878"/>
      <c r="T20" s="879"/>
      <c r="U20" s="879"/>
      <c r="V20" s="879"/>
      <c r="W20" s="879"/>
      <c r="X20" s="880"/>
      <c r="Y20" s="881"/>
      <c r="Z20" s="629" t="str">
        <f>IF(ISBLANK(入力フォーム!H50), "", IF(入力フォーム!H50="国外", 入力フォーム!H52&amp;入力フォーム!H53, 入力フォーム!H50&amp;入力フォーム!H51&amp;入力フォーム!H52&amp;入力フォーム!H53))</f>
        <v/>
      </c>
      <c r="AA20" s="629"/>
      <c r="AB20" s="629"/>
      <c r="AC20" s="629"/>
      <c r="AD20" s="629"/>
      <c r="AE20" s="629"/>
      <c r="AF20" s="629"/>
      <c r="AG20" s="629"/>
      <c r="AH20" s="629"/>
      <c r="AI20" s="629"/>
      <c r="AJ20" s="629"/>
      <c r="AK20" s="629"/>
      <c r="AL20" s="629"/>
      <c r="AM20" s="629"/>
      <c r="AN20" s="629"/>
      <c r="AO20" s="629"/>
      <c r="AP20" s="629"/>
      <c r="AQ20" s="629"/>
      <c r="AR20" s="629"/>
      <c r="AS20" s="629"/>
      <c r="AT20" s="634"/>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8"/>
      <c r="B21" s="629"/>
      <c r="C21" s="629"/>
      <c r="D21" s="629"/>
      <c r="E21" s="629"/>
      <c r="F21" s="629"/>
      <c r="G21" s="629"/>
      <c r="H21" s="629"/>
      <c r="I21" s="629"/>
      <c r="J21" s="629"/>
      <c r="K21" s="629"/>
      <c r="L21" s="629"/>
      <c r="M21" s="629"/>
      <c r="N21" s="629"/>
      <c r="O21" s="629"/>
      <c r="P21" s="629"/>
      <c r="Q21" s="629"/>
      <c r="R21" s="630"/>
      <c r="S21" s="429"/>
      <c r="T21" s="295"/>
      <c r="U21" s="295"/>
      <c r="V21" s="295"/>
      <c r="W21" s="295"/>
      <c r="X21" s="298"/>
      <c r="Y21" s="299"/>
      <c r="Z21" s="629"/>
      <c r="AA21" s="629"/>
      <c r="AB21" s="629"/>
      <c r="AC21" s="629"/>
      <c r="AD21" s="629"/>
      <c r="AE21" s="629"/>
      <c r="AF21" s="629"/>
      <c r="AG21" s="629"/>
      <c r="AH21" s="629"/>
      <c r="AI21" s="629"/>
      <c r="AJ21" s="629"/>
      <c r="AK21" s="629"/>
      <c r="AL21" s="629"/>
      <c r="AM21" s="629"/>
      <c r="AN21" s="629"/>
      <c r="AO21" s="629"/>
      <c r="AP21" s="629"/>
      <c r="AQ21" s="629"/>
      <c r="AR21" s="629"/>
      <c r="AS21" s="629"/>
      <c r="AT21" s="634"/>
    </row>
    <row r="22" spans="1:82" ht="17.100000000000001" customHeight="1" thickBot="1" x14ac:dyDescent="0.2">
      <c r="A22" s="631"/>
      <c r="B22" s="632"/>
      <c r="C22" s="632"/>
      <c r="D22" s="632"/>
      <c r="E22" s="632"/>
      <c r="F22" s="632"/>
      <c r="G22" s="632"/>
      <c r="H22" s="632"/>
      <c r="I22" s="632"/>
      <c r="J22" s="632"/>
      <c r="K22" s="632"/>
      <c r="L22" s="632"/>
      <c r="M22" s="632"/>
      <c r="N22" s="632"/>
      <c r="O22" s="632"/>
      <c r="P22" s="632"/>
      <c r="Q22" s="632"/>
      <c r="R22" s="633"/>
      <c r="S22" s="300"/>
      <c r="Y22" s="301"/>
      <c r="Z22" s="635"/>
      <c r="AA22" s="635"/>
      <c r="AB22" s="635"/>
      <c r="AC22" s="635"/>
      <c r="AD22" s="635"/>
      <c r="AE22" s="635"/>
      <c r="AF22" s="635"/>
      <c r="AG22" s="635"/>
      <c r="AH22" s="635"/>
      <c r="AI22" s="635"/>
      <c r="AJ22" s="635"/>
      <c r="AK22" s="635"/>
      <c r="AL22" s="635"/>
      <c r="AM22" s="635"/>
      <c r="AN22" s="635"/>
      <c r="AO22" s="635"/>
      <c r="AP22" s="635"/>
      <c r="AQ22" s="635"/>
      <c r="AR22" s="635"/>
      <c r="AS22" s="635"/>
      <c r="AT22" s="636"/>
    </row>
    <row r="23" spans="1:82" ht="17.100000000000001" customHeight="1" x14ac:dyDescent="0.15">
      <c r="A23" s="651" t="s">
        <v>8405</v>
      </c>
      <c r="B23" s="652"/>
      <c r="C23" s="652"/>
      <c r="D23" s="653"/>
      <c r="E23" s="654" t="str">
        <f>IF(ISBLANK(入力フォーム!H25), "", 入力フォーム!H25)</f>
        <v/>
      </c>
      <c r="F23" s="654"/>
      <c r="G23" s="654"/>
      <c r="H23" s="654"/>
      <c r="I23" s="654"/>
      <c r="J23" s="654"/>
      <c r="K23" s="654"/>
      <c r="L23" s="654"/>
      <c r="M23" s="654"/>
      <c r="N23" s="654"/>
      <c r="O23" s="654"/>
      <c r="P23" s="654"/>
      <c r="Q23" s="654"/>
      <c r="R23" s="655"/>
      <c r="S23" s="302"/>
      <c r="T23" s="303"/>
      <c r="U23" s="303"/>
      <c r="V23" s="303"/>
      <c r="W23" s="303"/>
      <c r="X23" s="303"/>
      <c r="Y23" s="304"/>
      <c r="Z23" s="656" t="s">
        <v>11166</v>
      </c>
      <c r="AA23" s="656"/>
      <c r="AB23" s="656"/>
      <c r="AC23" s="656"/>
      <c r="AD23" s="656"/>
      <c r="AE23" s="656"/>
      <c r="AF23" s="656"/>
      <c r="AG23" s="656"/>
      <c r="AH23" s="656"/>
      <c r="AI23" s="656"/>
      <c r="AJ23" s="656"/>
      <c r="AK23" s="656"/>
      <c r="AL23" s="656"/>
      <c r="AM23" s="656"/>
      <c r="AN23" s="656"/>
      <c r="AO23" s="656"/>
      <c r="AP23" s="656"/>
      <c r="AQ23" s="656"/>
      <c r="AR23" s="656"/>
      <c r="AS23" s="656"/>
      <c r="AT23" s="656"/>
    </row>
    <row r="24" spans="1:82" ht="17.100000000000001" customHeight="1" x14ac:dyDescent="0.15">
      <c r="A24" s="677" t="s">
        <v>7837</v>
      </c>
      <c r="B24" s="678"/>
      <c r="C24" s="882" t="s">
        <v>11155</v>
      </c>
      <c r="D24" s="661"/>
      <c r="E24" s="661"/>
      <c r="F24" s="662"/>
      <c r="G24" s="594" t="str">
        <f>IF(入力フォーム!H34="非該当","",IF(ISBLANK(入力フォーム!H34), "", IF(入力フォーム!H34="その他", 入力フォーム!H35, 入力フォーム!H34)))</f>
        <v/>
      </c>
      <c r="H24" s="595"/>
      <c r="I24" s="595"/>
      <c r="J24" s="595"/>
      <c r="K24" s="595"/>
      <c r="L24" s="595"/>
      <c r="M24" s="595"/>
      <c r="N24" s="889"/>
      <c r="O24" s="315"/>
      <c r="P24" s="659" t="str">
        <f>IF(入力フォーム!H34="非該当","☑","□")</f>
        <v>□</v>
      </c>
      <c r="Q24" s="661" t="s">
        <v>11087</v>
      </c>
      <c r="R24" s="662"/>
      <c r="S24" s="588" t="s">
        <v>8095</v>
      </c>
      <c r="T24" s="589"/>
      <c r="U24" s="589"/>
      <c r="V24" s="589"/>
      <c r="W24" s="589"/>
      <c r="X24" s="589"/>
      <c r="Y24" s="590"/>
      <c r="Z24" s="643" t="s">
        <v>11167</v>
      </c>
      <c r="AA24" s="644"/>
      <c r="AB24" s="644"/>
      <c r="AC24" s="644"/>
      <c r="AD24" s="644"/>
      <c r="AE24" s="644"/>
      <c r="AF24" s="644"/>
      <c r="AG24" s="644"/>
      <c r="AH24" s="644"/>
      <c r="AI24" s="644"/>
      <c r="AJ24" s="644"/>
      <c r="AK24" s="644"/>
      <c r="AL24" s="644"/>
      <c r="AM24" s="644"/>
      <c r="AN24" s="644"/>
      <c r="AO24" s="644"/>
      <c r="AP24" s="644"/>
      <c r="AQ24" s="644"/>
      <c r="AR24" s="644"/>
      <c r="AS24" s="644"/>
      <c r="AT24" s="644"/>
    </row>
    <row r="25" spans="1:82" ht="17.100000000000001" customHeight="1" x14ac:dyDescent="0.15">
      <c r="A25" s="679"/>
      <c r="B25" s="680"/>
      <c r="C25" s="883"/>
      <c r="D25" s="663"/>
      <c r="E25" s="663"/>
      <c r="F25" s="664"/>
      <c r="G25" s="862"/>
      <c r="H25" s="863"/>
      <c r="I25" s="863"/>
      <c r="J25" s="863"/>
      <c r="K25" s="863"/>
      <c r="L25" s="863"/>
      <c r="M25" s="863"/>
      <c r="N25" s="890"/>
      <c r="O25" s="316"/>
      <c r="P25" s="660"/>
      <c r="Q25" s="663"/>
      <c r="R25" s="664"/>
      <c r="S25" s="413" t="str">
        <f>IF(入力フォーム!H42="不動産業","☑","□")</f>
        <v>□</v>
      </c>
      <c r="T25" s="152" t="s">
        <v>8040</v>
      </c>
      <c r="U25" s="131"/>
      <c r="V25" s="131"/>
      <c r="W25" s="131"/>
      <c r="X25" s="131"/>
      <c r="Y25" s="153"/>
      <c r="Z25" s="643" t="s">
        <v>11157</v>
      </c>
      <c r="AA25" s="644"/>
      <c r="AB25" s="644"/>
      <c r="AC25" s="644"/>
      <c r="AD25" s="644"/>
      <c r="AE25" s="644"/>
      <c r="AF25" s="644"/>
      <c r="AG25" s="644"/>
      <c r="AH25" s="644"/>
      <c r="AI25" s="644"/>
      <c r="AJ25" s="644"/>
      <c r="AK25" s="644"/>
      <c r="AL25" s="644"/>
      <c r="AM25" s="644"/>
      <c r="AN25" s="644"/>
      <c r="AO25" s="644"/>
      <c r="AP25" s="644"/>
      <c r="AQ25" s="644"/>
      <c r="AR25" s="644"/>
      <c r="AS25" s="644"/>
      <c r="AT25" s="644"/>
    </row>
    <row r="26" spans="1:82" ht="15.6" customHeight="1" x14ac:dyDescent="0.15">
      <c r="A26" s="679"/>
      <c r="B26" s="680"/>
      <c r="C26" s="882" t="s">
        <v>11156</v>
      </c>
      <c r="D26" s="884"/>
      <c r="E26" s="884"/>
      <c r="F26" s="885"/>
      <c r="G26" s="594" t="str">
        <f>IF(入力フォーム!H36="非該当","",IF(ISBLANK(入力フォーム!H36), "", IF(入力フォーム!H36="その他", 入力フォーム!H37, 入力フォーム!H36)))</f>
        <v/>
      </c>
      <c r="H26" s="595"/>
      <c r="I26" s="595"/>
      <c r="J26" s="595"/>
      <c r="K26" s="595"/>
      <c r="L26" s="595"/>
      <c r="M26" s="595"/>
      <c r="N26" s="889"/>
      <c r="O26" s="315"/>
      <c r="P26" s="659" t="str">
        <f>IF(入力フォーム!H36="非該当","☑","□")</f>
        <v>□</v>
      </c>
      <c r="Q26" s="661" t="s">
        <v>11087</v>
      </c>
      <c r="R26" s="662"/>
      <c r="S26" s="413" t="str">
        <f>IF(入力フォーム!H42="建設業","☑","□")</f>
        <v>□</v>
      </c>
      <c r="T26" s="127" t="s">
        <v>8041</v>
      </c>
      <c r="U26" s="131"/>
      <c r="V26" s="131"/>
      <c r="W26" s="131"/>
      <c r="X26" s="131"/>
      <c r="Y26" s="153"/>
      <c r="Z26" s="643" t="s">
        <v>11158</v>
      </c>
      <c r="AA26" s="644"/>
      <c r="AB26" s="644"/>
      <c r="AC26" s="644"/>
      <c r="AD26" s="644"/>
      <c r="AE26" s="644"/>
      <c r="AF26" s="644"/>
      <c r="AG26" s="644"/>
      <c r="AH26" s="644"/>
      <c r="AI26" s="644"/>
      <c r="AJ26" s="644"/>
      <c r="AK26" s="644"/>
      <c r="AL26" s="644"/>
      <c r="AM26" s="644"/>
      <c r="AN26" s="644"/>
      <c r="AO26" s="644"/>
      <c r="AP26" s="644"/>
      <c r="AQ26" s="644"/>
      <c r="AR26" s="644"/>
      <c r="AS26" s="644"/>
      <c r="AT26" s="644"/>
    </row>
    <row r="27" spans="1:82" ht="15.6" customHeight="1" x14ac:dyDescent="0.15">
      <c r="A27" s="681"/>
      <c r="B27" s="682"/>
      <c r="C27" s="886"/>
      <c r="D27" s="887"/>
      <c r="E27" s="887"/>
      <c r="F27" s="888"/>
      <c r="G27" s="862"/>
      <c r="H27" s="863"/>
      <c r="I27" s="863"/>
      <c r="J27" s="863"/>
      <c r="K27" s="863"/>
      <c r="L27" s="863"/>
      <c r="M27" s="863"/>
      <c r="N27" s="890"/>
      <c r="O27" s="316"/>
      <c r="P27" s="660"/>
      <c r="Q27" s="663"/>
      <c r="R27" s="664"/>
      <c r="S27" s="413" t="str">
        <f>IF(入力フォーム!H42="金融保険業","☑","□")</f>
        <v>□</v>
      </c>
      <c r="T27" s="127" t="s">
        <v>8042</v>
      </c>
      <c r="U27" s="154"/>
      <c r="V27" s="131"/>
      <c r="W27" s="131"/>
      <c r="X27" s="154"/>
      <c r="Y27" s="155"/>
      <c r="Z27" s="643" t="s">
        <v>11148</v>
      </c>
      <c r="AA27" s="644"/>
      <c r="AB27" s="644"/>
      <c r="AC27" s="644"/>
      <c r="AD27" s="644"/>
      <c r="AE27" s="644"/>
      <c r="AF27" s="644"/>
      <c r="AG27" s="644"/>
      <c r="AH27" s="644"/>
      <c r="AI27" s="644"/>
      <c r="AJ27" s="644"/>
      <c r="AK27" s="644"/>
      <c r="AL27" s="644"/>
      <c r="AM27" s="644"/>
      <c r="AN27" s="644"/>
      <c r="AO27" s="644"/>
      <c r="AP27" s="644"/>
      <c r="AQ27" s="644"/>
      <c r="AR27" s="644"/>
      <c r="AS27" s="644"/>
      <c r="AT27" s="644"/>
    </row>
    <row r="28" spans="1:82" ht="15.6" customHeight="1" x14ac:dyDescent="0.15">
      <c r="A28" s="657" t="s">
        <v>11079</v>
      </c>
      <c r="B28" s="658"/>
      <c r="C28" s="658"/>
      <c r="D28" s="658"/>
      <c r="E28" s="658"/>
      <c r="F28" s="658"/>
      <c r="G28" s="658"/>
      <c r="H28" s="658"/>
      <c r="I28" s="658"/>
      <c r="J28" s="658"/>
      <c r="K28" s="658"/>
      <c r="L28" s="658"/>
      <c r="M28" s="658"/>
      <c r="N28" s="658"/>
      <c r="O28" s="658"/>
      <c r="P28" s="658"/>
      <c r="Q28" s="658"/>
      <c r="R28" s="658"/>
      <c r="S28" s="413" t="str">
        <f>IF(入力フォーム!H42="製造業","☑","□")</f>
        <v>□</v>
      </c>
      <c r="T28" s="127" t="s">
        <v>8043</v>
      </c>
      <c r="U28" s="131"/>
      <c r="V28" s="131"/>
      <c r="W28" s="131"/>
      <c r="X28" s="131"/>
      <c r="Y28" s="153"/>
      <c r="Z28" s="643" t="s">
        <v>11149</v>
      </c>
      <c r="AA28" s="644"/>
      <c r="AB28" s="644"/>
      <c r="AC28" s="644"/>
      <c r="AD28" s="644"/>
      <c r="AE28" s="644"/>
      <c r="AF28" s="644"/>
      <c r="AG28" s="644"/>
      <c r="AH28" s="644"/>
      <c r="AI28" s="644"/>
      <c r="AJ28" s="644"/>
      <c r="AK28" s="644"/>
      <c r="AL28" s="644"/>
      <c r="AM28" s="644"/>
      <c r="AN28" s="644"/>
      <c r="AO28" s="644"/>
      <c r="AP28" s="644"/>
      <c r="AQ28" s="644"/>
      <c r="AR28" s="644"/>
      <c r="AS28" s="644"/>
      <c r="AT28" s="644"/>
    </row>
    <row r="29" spans="1:82" ht="15.6" customHeight="1" x14ac:dyDescent="0.15">
      <c r="A29" s="637" t="str">
        <f>IF(ISBLANK(入力フォーム!H39), "", 入力フォーム!H39)</f>
        <v/>
      </c>
      <c r="B29" s="638"/>
      <c r="C29" s="638"/>
      <c r="D29" s="638"/>
      <c r="E29" s="638"/>
      <c r="F29" s="638"/>
      <c r="G29" s="638"/>
      <c r="H29" s="638"/>
      <c r="I29" s="638"/>
      <c r="J29" s="638"/>
      <c r="K29" s="638"/>
      <c r="L29" s="638"/>
      <c r="M29" s="638"/>
      <c r="N29" s="638"/>
      <c r="O29" s="638"/>
      <c r="P29" s="638"/>
      <c r="Q29" s="638"/>
      <c r="R29" s="639"/>
      <c r="S29" s="413" t="str">
        <f>IF(入力フォーム!H42="商業","☑","□")</f>
        <v>□</v>
      </c>
      <c r="T29" s="152" t="s">
        <v>8044</v>
      </c>
      <c r="U29" s="131"/>
      <c r="V29" s="131"/>
      <c r="W29" s="131"/>
      <c r="X29" s="131"/>
      <c r="Y29" s="153"/>
      <c r="Z29" s="643" t="s">
        <v>11150</v>
      </c>
      <c r="AA29" s="644"/>
      <c r="AB29" s="644"/>
      <c r="AC29" s="644"/>
      <c r="AD29" s="644"/>
      <c r="AE29" s="644"/>
      <c r="AF29" s="644"/>
      <c r="AG29" s="644"/>
      <c r="AH29" s="644"/>
      <c r="AI29" s="644"/>
      <c r="AJ29" s="644"/>
      <c r="AK29" s="644"/>
      <c r="AL29" s="644"/>
      <c r="AM29" s="644"/>
      <c r="AN29" s="644"/>
      <c r="AO29" s="644"/>
      <c r="AP29" s="644"/>
      <c r="AQ29" s="644"/>
      <c r="AR29" s="644"/>
      <c r="AS29" s="644"/>
      <c r="AT29" s="644"/>
    </row>
    <row r="30" spans="1:82" ht="15.6" customHeight="1" x14ac:dyDescent="0.15">
      <c r="A30" s="640"/>
      <c r="B30" s="641"/>
      <c r="C30" s="641"/>
      <c r="D30" s="641"/>
      <c r="E30" s="641"/>
      <c r="F30" s="641"/>
      <c r="G30" s="641"/>
      <c r="H30" s="641"/>
      <c r="I30" s="641"/>
      <c r="J30" s="641"/>
      <c r="K30" s="641"/>
      <c r="L30" s="641"/>
      <c r="M30" s="641"/>
      <c r="N30" s="641"/>
      <c r="O30" s="641"/>
      <c r="P30" s="641"/>
      <c r="Q30" s="641"/>
      <c r="R30" s="642"/>
      <c r="S30" s="413" t="str">
        <f>IF(入力フォーム!H42="運輸業","☑","□")</f>
        <v>□</v>
      </c>
      <c r="T30" s="127" t="s">
        <v>8045</v>
      </c>
      <c r="U30" s="156"/>
      <c r="V30" s="156"/>
      <c r="W30" s="156"/>
      <c r="X30" s="156"/>
      <c r="Y30" s="157"/>
      <c r="Z30" s="643" t="s">
        <v>11080</v>
      </c>
      <c r="AA30" s="644"/>
      <c r="AB30" s="644"/>
      <c r="AC30" s="644"/>
      <c r="AD30" s="644"/>
      <c r="AE30" s="644"/>
      <c r="AF30" s="644"/>
      <c r="AG30" s="644"/>
      <c r="AH30" s="644"/>
      <c r="AI30" s="644"/>
      <c r="AJ30" s="644"/>
      <c r="AK30" s="644"/>
      <c r="AL30" s="644"/>
      <c r="AM30" s="644"/>
      <c r="AN30" s="644"/>
      <c r="AO30" s="644"/>
      <c r="AP30" s="644"/>
      <c r="AQ30" s="644"/>
      <c r="AR30" s="644"/>
      <c r="AS30" s="644"/>
      <c r="AT30" s="644"/>
    </row>
    <row r="31" spans="1:82" ht="15.6" customHeight="1" x14ac:dyDescent="0.15">
      <c r="A31" s="645" t="s">
        <v>8405</v>
      </c>
      <c r="B31" s="646"/>
      <c r="C31" s="646"/>
      <c r="D31" s="647"/>
      <c r="E31" s="648" t="str">
        <f>IF(ISBLANK(入力フォーム!H40), "", 入力フォーム!H40)</f>
        <v/>
      </c>
      <c r="F31" s="649"/>
      <c r="G31" s="649"/>
      <c r="H31" s="649"/>
      <c r="I31" s="649"/>
      <c r="J31" s="649"/>
      <c r="K31" s="649"/>
      <c r="L31" s="649"/>
      <c r="M31" s="649"/>
      <c r="N31" s="649"/>
      <c r="O31" s="649"/>
      <c r="P31" s="649"/>
      <c r="Q31" s="649"/>
      <c r="R31" s="650"/>
      <c r="S31" s="413" t="str">
        <f>IF(入力フォーム!H42="その他","☑","□")</f>
        <v>□</v>
      </c>
      <c r="T31" s="127" t="s">
        <v>8001</v>
      </c>
      <c r="U31" s="156"/>
      <c r="V31" s="156"/>
      <c r="W31" s="156"/>
      <c r="X31" s="156"/>
      <c r="Y31" s="153"/>
      <c r="Z31" s="643" t="s">
        <v>11151</v>
      </c>
      <c r="AA31" s="644"/>
      <c r="AB31" s="644"/>
      <c r="AC31" s="644"/>
      <c r="AD31" s="644"/>
      <c r="AE31" s="644"/>
      <c r="AF31" s="644"/>
      <c r="AG31" s="644"/>
      <c r="AH31" s="644"/>
      <c r="AI31" s="644"/>
      <c r="AJ31" s="644"/>
      <c r="AK31" s="644"/>
      <c r="AL31" s="644"/>
      <c r="AM31" s="644"/>
      <c r="AN31" s="644"/>
      <c r="AO31" s="644"/>
      <c r="AP31" s="644"/>
      <c r="AQ31" s="644"/>
      <c r="AR31" s="644"/>
      <c r="AS31" s="644"/>
      <c r="AT31" s="644"/>
    </row>
    <row r="32" spans="1:82" ht="15.6" customHeight="1" thickBot="1" x14ac:dyDescent="0.2">
      <c r="A32" s="691" t="s">
        <v>8094</v>
      </c>
      <c r="B32" s="692"/>
      <c r="C32" s="692"/>
      <c r="D32" s="692"/>
      <c r="E32" s="693" t="str">
        <f>IF(ISBLANK(入力フォーム!H41), "", 入力フォーム!H41)</f>
        <v/>
      </c>
      <c r="F32" s="694"/>
      <c r="G32" s="694"/>
      <c r="H32" s="694"/>
      <c r="I32" s="694"/>
      <c r="J32" s="694"/>
      <c r="K32" s="694"/>
      <c r="L32" s="694"/>
      <c r="M32" s="694"/>
      <c r="N32" s="694"/>
      <c r="O32" s="694"/>
      <c r="P32" s="694"/>
      <c r="Q32" s="694"/>
      <c r="R32" s="695"/>
      <c r="S32" s="158"/>
      <c r="T32" s="696" t="str">
        <f>IF(ISBLANK(入力フォーム!H43), "", 入力フォーム!H43)</f>
        <v/>
      </c>
      <c r="U32" s="696"/>
      <c r="V32" s="696"/>
      <c r="W32" s="696"/>
      <c r="X32" s="696"/>
      <c r="Y32" s="159"/>
      <c r="Z32" s="643" t="s">
        <v>11081</v>
      </c>
      <c r="AA32" s="644"/>
      <c r="AB32" s="644"/>
      <c r="AC32" s="644"/>
      <c r="AD32" s="644"/>
      <c r="AE32" s="644"/>
      <c r="AF32" s="644"/>
      <c r="AG32" s="644"/>
      <c r="AH32" s="644"/>
      <c r="AI32" s="644"/>
      <c r="AJ32" s="644"/>
      <c r="AK32" s="644"/>
      <c r="AL32" s="644"/>
      <c r="AM32" s="644"/>
      <c r="AN32" s="644"/>
      <c r="AO32" s="644"/>
      <c r="AP32" s="644"/>
      <c r="AQ32" s="644"/>
      <c r="AR32" s="644"/>
      <c r="AS32" s="644"/>
      <c r="AT32" s="644"/>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7" t="s">
        <v>8406</v>
      </c>
      <c r="B35" s="698"/>
      <c r="C35" s="698"/>
      <c r="D35" s="698"/>
      <c r="E35" s="698"/>
      <c r="F35" s="698"/>
      <c r="G35" s="698"/>
      <c r="H35" s="698"/>
      <c r="I35" s="698"/>
      <c r="J35" s="698"/>
      <c r="K35" s="698"/>
      <c r="L35" s="698"/>
      <c r="M35" s="698"/>
      <c r="N35" s="698"/>
      <c r="O35" s="698"/>
      <c r="P35" s="698"/>
      <c r="Q35" s="698"/>
      <c r="R35" s="698"/>
      <c r="S35" s="698"/>
      <c r="T35" s="699"/>
      <c r="U35" s="703" t="s">
        <v>8407</v>
      </c>
      <c r="V35" s="698"/>
      <c r="W35" s="698"/>
      <c r="X35" s="699"/>
      <c r="Y35" s="705" t="s">
        <v>8408</v>
      </c>
      <c r="Z35" s="706"/>
      <c r="AA35" s="706"/>
      <c r="AB35" s="707"/>
      <c r="AC35" s="703" t="s">
        <v>11159</v>
      </c>
      <c r="AD35" s="698"/>
      <c r="AE35" s="698"/>
      <c r="AF35" s="698"/>
      <c r="AG35" s="698"/>
      <c r="AH35" s="713" t="s">
        <v>11160</v>
      </c>
      <c r="AI35" s="714"/>
      <c r="AJ35" s="715"/>
      <c r="AK35" s="703" t="s">
        <v>8409</v>
      </c>
      <c r="AL35" s="698"/>
      <c r="AM35" s="698"/>
      <c r="AN35" s="698"/>
      <c r="AO35" s="699"/>
      <c r="AP35" s="703" t="s">
        <v>11161</v>
      </c>
      <c r="AQ35" s="698"/>
      <c r="AR35" s="698"/>
      <c r="AS35" s="698"/>
      <c r="AT35" s="717"/>
    </row>
    <row r="36" spans="1:46" ht="29.45" customHeight="1" x14ac:dyDescent="0.15">
      <c r="A36" s="700"/>
      <c r="B36" s="701"/>
      <c r="C36" s="701"/>
      <c r="D36" s="701"/>
      <c r="E36" s="701"/>
      <c r="F36" s="701"/>
      <c r="G36" s="701"/>
      <c r="H36" s="701"/>
      <c r="I36" s="701"/>
      <c r="J36" s="701"/>
      <c r="K36" s="701"/>
      <c r="L36" s="701"/>
      <c r="M36" s="701"/>
      <c r="N36" s="701"/>
      <c r="O36" s="701"/>
      <c r="P36" s="701"/>
      <c r="Q36" s="701"/>
      <c r="R36" s="701"/>
      <c r="S36" s="701"/>
      <c r="T36" s="702"/>
      <c r="U36" s="704"/>
      <c r="V36" s="701"/>
      <c r="W36" s="701"/>
      <c r="X36" s="702"/>
      <c r="Y36" s="708"/>
      <c r="Z36" s="709"/>
      <c r="AA36" s="709"/>
      <c r="AB36" s="710"/>
      <c r="AC36" s="711"/>
      <c r="AD36" s="712"/>
      <c r="AE36" s="712"/>
      <c r="AF36" s="712"/>
      <c r="AG36" s="712"/>
      <c r="AH36" s="672"/>
      <c r="AI36" s="673"/>
      <c r="AJ36" s="716"/>
      <c r="AK36" s="704"/>
      <c r="AL36" s="701"/>
      <c r="AM36" s="701"/>
      <c r="AN36" s="701"/>
      <c r="AO36" s="702"/>
      <c r="AP36" s="704"/>
      <c r="AQ36" s="701"/>
      <c r="AR36" s="701"/>
      <c r="AS36" s="701"/>
      <c r="AT36" s="718"/>
    </row>
    <row r="37" spans="1:46" ht="23.45" customHeight="1" x14ac:dyDescent="0.15">
      <c r="A37" s="719" t="s">
        <v>8035</v>
      </c>
      <c r="B37" s="720"/>
      <c r="C37" s="723" t="str">
        <f>IF(AND(ISBLANK(入力フォーム!H80), ISBLANK(入力フォーム!H81)), "", 入力フォーム!H79 &amp; 入力フォーム!H80 &amp; 入力フォーム!H81)</f>
        <v/>
      </c>
      <c r="D37" s="724"/>
      <c r="E37" s="724"/>
      <c r="F37" s="724"/>
      <c r="G37" s="724"/>
      <c r="H37" s="724"/>
      <c r="I37" s="724"/>
      <c r="J37" s="724"/>
      <c r="K37" s="724"/>
      <c r="L37" s="724"/>
      <c r="M37" s="724"/>
      <c r="N37" s="724"/>
      <c r="O37" s="724"/>
      <c r="P37" s="724"/>
      <c r="Q37" s="724"/>
      <c r="R37" s="724"/>
      <c r="S37" s="724"/>
      <c r="T37" s="725"/>
      <c r="U37" s="726" t="str">
        <f>IF(ISBLANK(入力フォーム!H84), "", 入力フォーム!H84)</f>
        <v/>
      </c>
      <c r="V37" s="727"/>
      <c r="W37" s="727"/>
      <c r="X37" s="728"/>
      <c r="Y37" s="729" t="str">
        <f>IF(ISBLANK(入力フォーム!H87), "", 入力フォーム!H87)</f>
        <v/>
      </c>
      <c r="Z37" s="730"/>
      <c r="AA37" s="730"/>
      <c r="AB37" s="731"/>
      <c r="AC37" s="732" t="str">
        <f>IF(ISBLANK(入力フォーム!H88), "", 入力フォーム!H88)</f>
        <v/>
      </c>
      <c r="AD37" s="733"/>
      <c r="AE37" s="733"/>
      <c r="AF37" s="733"/>
      <c r="AG37" s="733"/>
      <c r="AH37" s="736" t="str">
        <f>IF(ISBLANK(入力フォーム!H89), "", 入力フォーム!H89)</f>
        <v/>
      </c>
      <c r="AI37" s="737"/>
      <c r="AJ37" s="738"/>
      <c r="AK37" s="683" t="str">
        <f>IF(ISBLANK(入力フォーム!H90), "", 入力フォーム!H90)</f>
        <v/>
      </c>
      <c r="AL37" s="684"/>
      <c r="AM37" s="684"/>
      <c r="AN37" s="684"/>
      <c r="AO37" s="685"/>
      <c r="AP37" s="683" t="str">
        <f>IF(ISBLANK(入力フォーム!H91), "", 入力フォーム!H91)</f>
        <v/>
      </c>
      <c r="AQ37" s="684"/>
      <c r="AR37" s="684"/>
      <c r="AS37" s="684"/>
      <c r="AT37" s="689"/>
    </row>
    <row r="38" spans="1:46" ht="23.45" customHeight="1" x14ac:dyDescent="0.15">
      <c r="A38" s="721"/>
      <c r="B38" s="722"/>
      <c r="C38" s="751" t="str">
        <f>IF(AND(ISBLANK(入力フォーム!H82), ISBLANK(入力フォーム!H83)), "", 入力フォーム!H79 &amp; 入力フォーム!H82 &amp; 入力フォーム!H83)</f>
        <v/>
      </c>
      <c r="D38" s="752"/>
      <c r="E38" s="752"/>
      <c r="F38" s="752"/>
      <c r="G38" s="752"/>
      <c r="H38" s="752"/>
      <c r="I38" s="752"/>
      <c r="J38" s="752"/>
      <c r="K38" s="752"/>
      <c r="L38" s="752"/>
      <c r="M38" s="752"/>
      <c r="N38" s="752"/>
      <c r="O38" s="752"/>
      <c r="P38" s="752"/>
      <c r="Q38" s="752"/>
      <c r="R38" s="752"/>
      <c r="S38" s="752"/>
      <c r="T38" s="753"/>
      <c r="U38" s="754" t="str">
        <f>IF(ISBLANK(入力フォーム!H85), "", 入力フォーム!H85)</f>
        <v/>
      </c>
      <c r="V38" s="755"/>
      <c r="W38" s="755"/>
      <c r="X38" s="756"/>
      <c r="Y38" s="729"/>
      <c r="Z38" s="730"/>
      <c r="AA38" s="730"/>
      <c r="AB38" s="731"/>
      <c r="AC38" s="734"/>
      <c r="AD38" s="735"/>
      <c r="AE38" s="735"/>
      <c r="AF38" s="735"/>
      <c r="AG38" s="735"/>
      <c r="AH38" s="736"/>
      <c r="AI38" s="737"/>
      <c r="AJ38" s="738"/>
      <c r="AK38" s="686"/>
      <c r="AL38" s="687"/>
      <c r="AM38" s="687"/>
      <c r="AN38" s="687"/>
      <c r="AO38" s="688"/>
      <c r="AP38" s="686"/>
      <c r="AQ38" s="687"/>
      <c r="AR38" s="687"/>
      <c r="AS38" s="687"/>
      <c r="AT38" s="690"/>
    </row>
    <row r="39" spans="1:46" ht="23.45" customHeight="1" x14ac:dyDescent="0.15">
      <c r="A39" s="719" t="s">
        <v>8036</v>
      </c>
      <c r="B39" s="720"/>
      <c r="C39" s="757" t="str">
        <f>IF(AND(ISBLANK(入力フォーム!H96), ISBLANK(入力フォーム!H97)), "", 入力フォーム!H79 &amp; 入力フォーム!H96 &amp; 入力フォーム!H97)</f>
        <v/>
      </c>
      <c r="D39" s="758"/>
      <c r="E39" s="758"/>
      <c r="F39" s="758"/>
      <c r="G39" s="758"/>
      <c r="H39" s="758"/>
      <c r="I39" s="758"/>
      <c r="J39" s="758"/>
      <c r="K39" s="758"/>
      <c r="L39" s="758"/>
      <c r="M39" s="758"/>
      <c r="N39" s="758"/>
      <c r="O39" s="758"/>
      <c r="P39" s="758"/>
      <c r="Q39" s="758"/>
      <c r="R39" s="758"/>
      <c r="S39" s="758"/>
      <c r="T39" s="759"/>
      <c r="U39" s="760" t="str">
        <f>IF(ISBLANK(入力フォーム!H100), "", 入力フォーム!H100)</f>
        <v/>
      </c>
      <c r="V39" s="761"/>
      <c r="W39" s="761"/>
      <c r="X39" s="762"/>
      <c r="Y39" s="763" t="str">
        <f>IF(ISBLANK(入力フォーム!H103), "", 入力フォーム!H103)</f>
        <v/>
      </c>
      <c r="Z39" s="764"/>
      <c r="AA39" s="764"/>
      <c r="AB39" s="765"/>
      <c r="AC39" s="732" t="str">
        <f>IF(ISBLANK(入力フォーム!H104), "", 入力フォーム!H104)</f>
        <v/>
      </c>
      <c r="AD39" s="733"/>
      <c r="AE39" s="733"/>
      <c r="AF39" s="733"/>
      <c r="AG39" s="739"/>
      <c r="AH39" s="741" t="str">
        <f>IF(ISBLANK(入力フォーム!H105), "", 入力フォーム!H105)</f>
        <v/>
      </c>
      <c r="AI39" s="742"/>
      <c r="AJ39" s="743"/>
      <c r="AK39" s="683" t="str">
        <f>IF(ISBLANK(入力フォーム!H106), "", 入力フォーム!H106)</f>
        <v/>
      </c>
      <c r="AL39" s="684"/>
      <c r="AM39" s="684"/>
      <c r="AN39" s="684"/>
      <c r="AO39" s="685"/>
      <c r="AP39" s="683" t="str">
        <f>IF(ISBLANK(入力フォーム!H107), "", 入力フォーム!H107)</f>
        <v/>
      </c>
      <c r="AQ39" s="684"/>
      <c r="AR39" s="684"/>
      <c r="AS39" s="684"/>
      <c r="AT39" s="689"/>
    </row>
    <row r="40" spans="1:46" ht="23.45" customHeight="1" x14ac:dyDescent="0.15">
      <c r="A40" s="721"/>
      <c r="B40" s="722"/>
      <c r="C40" s="747" t="str">
        <f>IF(AND(ISBLANK(入力フォーム!H98), ISBLANK(入力フォーム!H99)), "", 入力フォーム!H79 &amp; 入力フォーム!H98 &amp; 入力フォーム!H99)</f>
        <v/>
      </c>
      <c r="D40" s="654"/>
      <c r="E40" s="654"/>
      <c r="F40" s="654"/>
      <c r="G40" s="654"/>
      <c r="H40" s="654"/>
      <c r="I40" s="654"/>
      <c r="J40" s="654"/>
      <c r="K40" s="654"/>
      <c r="L40" s="654"/>
      <c r="M40" s="654"/>
      <c r="N40" s="654"/>
      <c r="O40" s="654"/>
      <c r="P40" s="654"/>
      <c r="Q40" s="654"/>
      <c r="R40" s="654"/>
      <c r="S40" s="654"/>
      <c r="T40" s="655"/>
      <c r="U40" s="748" t="str">
        <f>IF(ISBLANK(入力フォーム!H101), "", 入力フォーム!H101)</f>
        <v/>
      </c>
      <c r="V40" s="749"/>
      <c r="W40" s="749"/>
      <c r="X40" s="750"/>
      <c r="Y40" s="766"/>
      <c r="Z40" s="767"/>
      <c r="AA40" s="767"/>
      <c r="AB40" s="768"/>
      <c r="AC40" s="734"/>
      <c r="AD40" s="735"/>
      <c r="AE40" s="735"/>
      <c r="AF40" s="735"/>
      <c r="AG40" s="740"/>
      <c r="AH40" s="744"/>
      <c r="AI40" s="745"/>
      <c r="AJ40" s="746"/>
      <c r="AK40" s="686"/>
      <c r="AL40" s="687"/>
      <c r="AM40" s="687"/>
      <c r="AN40" s="687"/>
      <c r="AO40" s="688"/>
      <c r="AP40" s="686"/>
      <c r="AQ40" s="687"/>
      <c r="AR40" s="687"/>
      <c r="AS40" s="687"/>
      <c r="AT40" s="690"/>
    </row>
    <row r="41" spans="1:46" ht="23.45" customHeight="1" x14ac:dyDescent="0.15">
      <c r="A41" s="719" t="s">
        <v>8037</v>
      </c>
      <c r="B41" s="720"/>
      <c r="C41" s="757" t="str">
        <f>IF(AND(ISBLANK(入力フォーム!H112), ISBLANK(入力フォーム!H113)), "", 入力フォーム!H79 &amp; 入力フォーム!H112 &amp; 入力フォーム!H113)</f>
        <v/>
      </c>
      <c r="D41" s="758"/>
      <c r="E41" s="758"/>
      <c r="F41" s="758"/>
      <c r="G41" s="758"/>
      <c r="H41" s="758"/>
      <c r="I41" s="758"/>
      <c r="J41" s="758"/>
      <c r="K41" s="758"/>
      <c r="L41" s="758"/>
      <c r="M41" s="758"/>
      <c r="N41" s="758"/>
      <c r="O41" s="758"/>
      <c r="P41" s="758"/>
      <c r="Q41" s="758"/>
      <c r="R41" s="758"/>
      <c r="S41" s="758"/>
      <c r="T41" s="759"/>
      <c r="U41" s="760" t="str">
        <f>IF(ISBLANK(入力フォーム!H116), "", 入力フォーム!H116)</f>
        <v/>
      </c>
      <c r="V41" s="761"/>
      <c r="W41" s="761"/>
      <c r="X41" s="762"/>
      <c r="Y41" s="729" t="str">
        <f>IF(ISBLANK(入力フォーム!H119), "", 入力フォーム!H119)</f>
        <v/>
      </c>
      <c r="Z41" s="730"/>
      <c r="AA41" s="730"/>
      <c r="AB41" s="731"/>
      <c r="AC41" s="732" t="str">
        <f>IF(ISBLANK(入力フォーム!H120), "", 入力フォーム!H120)</f>
        <v/>
      </c>
      <c r="AD41" s="733"/>
      <c r="AE41" s="733"/>
      <c r="AF41" s="733"/>
      <c r="AG41" s="733"/>
      <c r="AH41" s="736" t="str">
        <f>IF(ISBLANK(入力フォーム!H121), "", 入力フォーム!H121)</f>
        <v/>
      </c>
      <c r="AI41" s="737"/>
      <c r="AJ41" s="738"/>
      <c r="AK41" s="683" t="str">
        <f>IF(ISBLANK(入力フォーム!H122), "", 入力フォーム!H122)</f>
        <v/>
      </c>
      <c r="AL41" s="684"/>
      <c r="AM41" s="684"/>
      <c r="AN41" s="684"/>
      <c r="AO41" s="685"/>
      <c r="AP41" s="683" t="str">
        <f>IF(ISBLANK(入力フォーム!H123), "", 入力フォーム!H123)</f>
        <v/>
      </c>
      <c r="AQ41" s="684"/>
      <c r="AR41" s="684"/>
      <c r="AS41" s="684"/>
      <c r="AT41" s="689"/>
    </row>
    <row r="42" spans="1:46" ht="23.45" customHeight="1" x14ac:dyDescent="0.15">
      <c r="A42" s="721"/>
      <c r="B42" s="722"/>
      <c r="C42" s="747" t="str">
        <f>IF(AND(ISBLANK(入力フォーム!H114), ISBLANK(入力フォーム!H115)), "", 入力フォーム!H79 &amp; 入力フォーム!H114 &amp; 入力フォーム!H115)</f>
        <v/>
      </c>
      <c r="D42" s="654"/>
      <c r="E42" s="654"/>
      <c r="F42" s="654"/>
      <c r="G42" s="654"/>
      <c r="H42" s="654"/>
      <c r="I42" s="654"/>
      <c r="J42" s="654"/>
      <c r="K42" s="654"/>
      <c r="L42" s="654"/>
      <c r="M42" s="654"/>
      <c r="N42" s="654"/>
      <c r="O42" s="654"/>
      <c r="P42" s="654"/>
      <c r="Q42" s="654"/>
      <c r="R42" s="654"/>
      <c r="S42" s="654"/>
      <c r="T42" s="655"/>
      <c r="U42" s="748" t="str">
        <f>IF(ISBLANK(入力フォーム!H117), "", 入力フォーム!H117)</f>
        <v/>
      </c>
      <c r="V42" s="749"/>
      <c r="W42" s="749"/>
      <c r="X42" s="750"/>
      <c r="Y42" s="729"/>
      <c r="Z42" s="730"/>
      <c r="AA42" s="730"/>
      <c r="AB42" s="731"/>
      <c r="AC42" s="734"/>
      <c r="AD42" s="735"/>
      <c r="AE42" s="735"/>
      <c r="AF42" s="735"/>
      <c r="AG42" s="735"/>
      <c r="AH42" s="736"/>
      <c r="AI42" s="737"/>
      <c r="AJ42" s="738"/>
      <c r="AK42" s="686"/>
      <c r="AL42" s="687"/>
      <c r="AM42" s="687"/>
      <c r="AN42" s="687"/>
      <c r="AO42" s="688"/>
      <c r="AP42" s="686"/>
      <c r="AQ42" s="687"/>
      <c r="AR42" s="687"/>
      <c r="AS42" s="687"/>
      <c r="AT42" s="690"/>
    </row>
    <row r="43" spans="1:46" ht="23.45" customHeight="1" x14ac:dyDescent="0.15">
      <c r="A43" s="719" t="s">
        <v>8038</v>
      </c>
      <c r="B43" s="720"/>
      <c r="C43" s="757" t="str">
        <f>IF(AND(ISBLANK(入力フォーム!H128), ISBLANK(入力フォーム!H129)), "", 入力フォーム!H79 &amp; 入力フォーム!H128 &amp; 入力フォーム!H129)</f>
        <v/>
      </c>
      <c r="D43" s="758"/>
      <c r="E43" s="758"/>
      <c r="F43" s="758"/>
      <c r="G43" s="758"/>
      <c r="H43" s="758"/>
      <c r="I43" s="758"/>
      <c r="J43" s="758"/>
      <c r="K43" s="758"/>
      <c r="L43" s="758"/>
      <c r="M43" s="758"/>
      <c r="N43" s="758"/>
      <c r="O43" s="758"/>
      <c r="P43" s="758"/>
      <c r="Q43" s="758"/>
      <c r="R43" s="758"/>
      <c r="S43" s="758"/>
      <c r="T43" s="759"/>
      <c r="U43" s="760" t="str">
        <f>IF(ISBLANK(入力フォーム!H132), "", 入力フォーム!H132)</f>
        <v/>
      </c>
      <c r="V43" s="761"/>
      <c r="W43" s="761"/>
      <c r="X43" s="762"/>
      <c r="Y43" s="729" t="str">
        <f>IF(ISBLANK(入力フォーム!H135), "", 入力フォーム!H135)</f>
        <v/>
      </c>
      <c r="Z43" s="730"/>
      <c r="AA43" s="730"/>
      <c r="AB43" s="731"/>
      <c r="AC43" s="732" t="str">
        <f>IF(ISBLANK(入力フォーム!H136), "", 入力フォーム!H136)</f>
        <v/>
      </c>
      <c r="AD43" s="733"/>
      <c r="AE43" s="733"/>
      <c r="AF43" s="733"/>
      <c r="AG43" s="733"/>
      <c r="AH43" s="736" t="str">
        <f>IF(ISBLANK(入力フォーム!H137), "", 入力フォーム!H137)</f>
        <v/>
      </c>
      <c r="AI43" s="737"/>
      <c r="AJ43" s="738"/>
      <c r="AK43" s="683" t="str">
        <f>IF(ISBLANK(入力フォーム!H138), "", 入力フォーム!H138)</f>
        <v/>
      </c>
      <c r="AL43" s="684"/>
      <c r="AM43" s="684"/>
      <c r="AN43" s="684"/>
      <c r="AO43" s="685"/>
      <c r="AP43" s="769" t="str">
        <f>IF(ISBLANK(入力フォーム!H139), "", 入力フォーム!H139)</f>
        <v/>
      </c>
      <c r="AQ43" s="770"/>
      <c r="AR43" s="770"/>
      <c r="AS43" s="770"/>
      <c r="AT43" s="771"/>
    </row>
    <row r="44" spans="1:46" ht="23.45" customHeight="1" x14ac:dyDescent="0.15">
      <c r="A44" s="721"/>
      <c r="B44" s="722"/>
      <c r="C44" s="747" t="str">
        <f>IF(AND(ISBLANK(入力フォーム!H130), ISBLANK(入力フォーム!H131)), "", 入力フォーム!H79 &amp; 入力フォーム!H130 &amp; 入力フォーム!H131)</f>
        <v/>
      </c>
      <c r="D44" s="654"/>
      <c r="E44" s="654"/>
      <c r="F44" s="654"/>
      <c r="G44" s="654"/>
      <c r="H44" s="654"/>
      <c r="I44" s="654"/>
      <c r="J44" s="654"/>
      <c r="K44" s="654"/>
      <c r="L44" s="654"/>
      <c r="M44" s="654"/>
      <c r="N44" s="654"/>
      <c r="O44" s="654"/>
      <c r="P44" s="654"/>
      <c r="Q44" s="654"/>
      <c r="R44" s="654"/>
      <c r="S44" s="654"/>
      <c r="T44" s="655"/>
      <c r="U44" s="748" t="str">
        <f>IF(ISBLANK(入力フォーム!H133), "", 入力フォーム!H133)</f>
        <v/>
      </c>
      <c r="V44" s="749"/>
      <c r="W44" s="749"/>
      <c r="X44" s="750"/>
      <c r="Y44" s="729"/>
      <c r="Z44" s="730"/>
      <c r="AA44" s="730"/>
      <c r="AB44" s="731"/>
      <c r="AC44" s="734"/>
      <c r="AD44" s="735"/>
      <c r="AE44" s="735"/>
      <c r="AF44" s="735"/>
      <c r="AG44" s="735"/>
      <c r="AH44" s="736"/>
      <c r="AI44" s="737"/>
      <c r="AJ44" s="738"/>
      <c r="AK44" s="686"/>
      <c r="AL44" s="687"/>
      <c r="AM44" s="687"/>
      <c r="AN44" s="687"/>
      <c r="AO44" s="688"/>
      <c r="AP44" s="772"/>
      <c r="AQ44" s="773"/>
      <c r="AR44" s="773"/>
      <c r="AS44" s="773"/>
      <c r="AT44" s="774"/>
    </row>
    <row r="45" spans="1:46" ht="23.45" customHeight="1" x14ac:dyDescent="0.15">
      <c r="A45" s="719" t="s">
        <v>8039</v>
      </c>
      <c r="B45" s="720"/>
      <c r="C45" s="757" t="str">
        <f>IF(AND(ISBLANK(入力フォーム!H144), ISBLANK(入力フォーム!H145)), "", 入力フォーム!H79 &amp; 入力フォーム!H144 &amp; 入力フォーム!H145)</f>
        <v/>
      </c>
      <c r="D45" s="758"/>
      <c r="E45" s="758"/>
      <c r="F45" s="758"/>
      <c r="G45" s="758"/>
      <c r="H45" s="758"/>
      <c r="I45" s="758"/>
      <c r="J45" s="758"/>
      <c r="K45" s="758"/>
      <c r="L45" s="758"/>
      <c r="M45" s="758"/>
      <c r="N45" s="758"/>
      <c r="O45" s="758"/>
      <c r="P45" s="758"/>
      <c r="Q45" s="758"/>
      <c r="R45" s="758"/>
      <c r="S45" s="758"/>
      <c r="T45" s="759"/>
      <c r="U45" s="760" t="str">
        <f>IF(ISBLANK(入力フォーム!H148), "", 入力フォーム!H148)</f>
        <v/>
      </c>
      <c r="V45" s="761"/>
      <c r="W45" s="761"/>
      <c r="X45" s="762"/>
      <c r="Y45" s="729" t="str">
        <f>IF(ISBLANK(入力フォーム!H151), "", 入力フォーム!H151)</f>
        <v/>
      </c>
      <c r="Z45" s="730"/>
      <c r="AA45" s="730"/>
      <c r="AB45" s="731"/>
      <c r="AC45" s="732" t="str">
        <f>IF(ISBLANK(入力フォーム!H152), "", 入力フォーム!H152)</f>
        <v/>
      </c>
      <c r="AD45" s="733"/>
      <c r="AE45" s="733"/>
      <c r="AF45" s="733"/>
      <c r="AG45" s="733"/>
      <c r="AH45" s="736" t="str">
        <f>IF(ISBLANK(入力フォーム!H153), "", 入力フォーム!H153)</f>
        <v/>
      </c>
      <c r="AI45" s="737"/>
      <c r="AJ45" s="738"/>
      <c r="AK45" s="683" t="str">
        <f>IF(ISBLANK(入力フォーム!H154), "", 入力フォーム!H154)</f>
        <v/>
      </c>
      <c r="AL45" s="684"/>
      <c r="AM45" s="684"/>
      <c r="AN45" s="684"/>
      <c r="AO45" s="685"/>
      <c r="AP45" s="683" t="str">
        <f>IF(ISBLANK(入力フォーム!H155), "", 入力フォーム!H155)</f>
        <v/>
      </c>
      <c r="AQ45" s="684"/>
      <c r="AR45" s="684"/>
      <c r="AS45" s="684"/>
      <c r="AT45" s="689"/>
    </row>
    <row r="46" spans="1:46" ht="23.45" customHeight="1" thickBot="1" x14ac:dyDescent="0.2">
      <c r="A46" s="721"/>
      <c r="B46" s="722"/>
      <c r="C46" s="747" t="str">
        <f>IF(AND(ISBLANK(入力フォーム!H146), ISBLANK(入力フォーム!H147)), "", 入力フォーム!H79 &amp; 入力フォーム!H146 &amp; 入力フォーム!H147)</f>
        <v/>
      </c>
      <c r="D46" s="654"/>
      <c r="E46" s="654"/>
      <c r="F46" s="654"/>
      <c r="G46" s="654"/>
      <c r="H46" s="654"/>
      <c r="I46" s="654"/>
      <c r="J46" s="654"/>
      <c r="K46" s="654"/>
      <c r="L46" s="654"/>
      <c r="M46" s="654"/>
      <c r="N46" s="654"/>
      <c r="O46" s="654"/>
      <c r="P46" s="654"/>
      <c r="Q46" s="654"/>
      <c r="R46" s="654"/>
      <c r="S46" s="654"/>
      <c r="T46" s="655"/>
      <c r="U46" s="748" t="str">
        <f>IF(ISBLANK(入力フォーム!H149), "", 入力フォーム!H149)</f>
        <v/>
      </c>
      <c r="V46" s="749"/>
      <c r="W46" s="749"/>
      <c r="X46" s="750"/>
      <c r="Y46" s="763"/>
      <c r="Z46" s="764"/>
      <c r="AA46" s="764"/>
      <c r="AB46" s="765"/>
      <c r="AC46" s="734"/>
      <c r="AD46" s="735"/>
      <c r="AE46" s="735"/>
      <c r="AF46" s="735"/>
      <c r="AG46" s="735"/>
      <c r="AH46" s="736"/>
      <c r="AI46" s="737"/>
      <c r="AJ46" s="738"/>
      <c r="AK46" s="784"/>
      <c r="AL46" s="785"/>
      <c r="AM46" s="785"/>
      <c r="AN46" s="785"/>
      <c r="AO46" s="786"/>
      <c r="AP46" s="784"/>
      <c r="AQ46" s="785"/>
      <c r="AR46" s="785"/>
      <c r="AS46" s="785"/>
      <c r="AT46" s="787"/>
    </row>
    <row r="47" spans="1:46" ht="16.5" customHeight="1" x14ac:dyDescent="0.15">
      <c r="A47" s="162"/>
      <c r="B47" s="163"/>
      <c r="C47" s="789" t="s">
        <v>8410</v>
      </c>
      <c r="D47" s="790"/>
      <c r="E47" s="792" t="str">
        <f>IF(IFERROR(入力フォーム!H65, 0)=0, "", IFERROR(入力フォーム!H65, 0))</f>
        <v/>
      </c>
      <c r="F47" s="792"/>
      <c r="G47" s="790" t="s">
        <v>8411</v>
      </c>
      <c r="H47" s="793"/>
      <c r="I47" s="661" t="s">
        <v>8412</v>
      </c>
      <c r="J47" s="661"/>
      <c r="K47" s="661"/>
      <c r="L47" s="661"/>
      <c r="M47" s="661"/>
      <c r="N47" s="661"/>
      <c r="O47" s="661"/>
      <c r="P47" s="661"/>
      <c r="Q47" s="661"/>
      <c r="R47" s="661"/>
      <c r="S47" s="661"/>
      <c r="T47" s="662"/>
      <c r="U47" s="797"/>
      <c r="V47" s="798"/>
      <c r="W47" s="798"/>
      <c r="X47" s="798"/>
      <c r="Y47" s="555" t="s">
        <v>8413</v>
      </c>
      <c r="Z47" s="556"/>
      <c r="AA47" s="556"/>
      <c r="AB47" s="557"/>
      <c r="AC47" s="798"/>
      <c r="AD47" s="798"/>
      <c r="AE47" s="798"/>
      <c r="AF47" s="798"/>
      <c r="AG47" s="798"/>
      <c r="AH47" s="798"/>
      <c r="AI47" s="798"/>
      <c r="AJ47" s="798"/>
      <c r="AK47" s="555" t="s">
        <v>8413</v>
      </c>
      <c r="AL47" s="556"/>
      <c r="AM47" s="556"/>
      <c r="AN47" s="556"/>
      <c r="AO47" s="557"/>
      <c r="AP47" s="555" t="s">
        <v>8414</v>
      </c>
      <c r="AQ47" s="556"/>
      <c r="AR47" s="556"/>
      <c r="AS47" s="556"/>
      <c r="AT47" s="557"/>
    </row>
    <row r="48" spans="1:46" ht="32.450000000000003" customHeight="1" thickBot="1" x14ac:dyDescent="0.2">
      <c r="A48" s="164"/>
      <c r="B48" s="165"/>
      <c r="C48" s="791"/>
      <c r="D48" s="561"/>
      <c r="E48" s="559"/>
      <c r="F48" s="559"/>
      <c r="G48" s="561"/>
      <c r="H48" s="794"/>
      <c r="I48" s="795"/>
      <c r="J48" s="795"/>
      <c r="K48" s="795"/>
      <c r="L48" s="795"/>
      <c r="M48" s="795"/>
      <c r="N48" s="795"/>
      <c r="O48" s="795"/>
      <c r="P48" s="795"/>
      <c r="Q48" s="795"/>
      <c r="R48" s="795"/>
      <c r="S48" s="795"/>
      <c r="T48" s="796"/>
      <c r="U48" s="799"/>
      <c r="V48" s="800"/>
      <c r="W48" s="800"/>
      <c r="X48" s="800"/>
      <c r="Y48" s="775" t="str">
        <f>IF(ISBLANK(入力フォーム!H159), "", 入力フォーム!H159)</f>
        <v/>
      </c>
      <c r="Z48" s="776"/>
      <c r="AA48" s="776"/>
      <c r="AB48" s="777"/>
      <c r="AC48" s="800"/>
      <c r="AD48" s="800"/>
      <c r="AE48" s="800"/>
      <c r="AF48" s="800"/>
      <c r="AG48" s="800"/>
      <c r="AH48" s="800"/>
      <c r="AI48" s="800"/>
      <c r="AJ48" s="800"/>
      <c r="AK48" s="778" t="str">
        <f>IF(ISBLANK(入力フォーム!H160), "", 入力フォーム!H160)</f>
        <v/>
      </c>
      <c r="AL48" s="779"/>
      <c r="AM48" s="779"/>
      <c r="AN48" s="779"/>
      <c r="AO48" s="780"/>
      <c r="AP48" s="781" t="str">
        <f>IF(ISBLANK(入力フォーム!H162), "", 入力フォーム!H162)</f>
        <v/>
      </c>
      <c r="AQ48" s="782"/>
      <c r="AR48" s="782"/>
      <c r="AS48" s="782"/>
      <c r="AT48" s="783"/>
    </row>
    <row r="49" spans="1:46" ht="14.45" customHeight="1" x14ac:dyDescent="0.1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5" t="s">
        <v>8093</v>
      </c>
      <c r="B55" s="556"/>
      <c r="C55" s="556"/>
      <c r="D55" s="556"/>
      <c r="E55" s="556"/>
      <c r="F55" s="556"/>
      <c r="G55" s="556"/>
      <c r="H55" s="556"/>
      <c r="I55" s="788" t="s">
        <v>11165</v>
      </c>
      <c r="J55" s="556"/>
      <c r="K55" s="556"/>
      <c r="L55" s="556"/>
      <c r="M55" s="556"/>
      <c r="N55" s="556"/>
      <c r="O55" s="556"/>
      <c r="P55" s="557"/>
      <c r="Q55" s="555" t="s">
        <v>11074</v>
      </c>
      <c r="R55" s="556"/>
      <c r="S55" s="556"/>
      <c r="T55" s="556"/>
      <c r="U55" s="556"/>
      <c r="V55" s="556"/>
      <c r="W55" s="556"/>
      <c r="X55" s="556"/>
      <c r="Y55" s="556"/>
      <c r="Z55" s="556"/>
      <c r="AA55" s="556"/>
      <c r="AB55" s="556"/>
      <c r="AC55" s="556"/>
      <c r="AD55" s="556"/>
      <c r="AE55" s="556"/>
      <c r="AF55" s="556"/>
      <c r="AG55" s="556"/>
      <c r="AH55" s="556"/>
      <c r="AI55" s="556"/>
      <c r="AJ55" s="556"/>
      <c r="AK55" s="556"/>
      <c r="AL55" s="556"/>
      <c r="AM55" s="556"/>
      <c r="AN55" s="556"/>
      <c r="AO55" s="556"/>
      <c r="AP55" s="556"/>
      <c r="AQ55" s="556"/>
      <c r="AR55" s="556"/>
      <c r="AS55" s="556"/>
      <c r="AT55" s="557"/>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1" t="s">
        <v>8420</v>
      </c>
      <c r="K56" s="801"/>
      <c r="L56" s="801"/>
      <c r="M56" s="801"/>
      <c r="N56" s="801"/>
      <c r="O56" s="801"/>
      <c r="P56" s="802"/>
      <c r="Q56" s="803" t="str">
        <f>IF(ISBLANK(入力フォーム!H170), "", 入力フォーム!H170)</f>
        <v/>
      </c>
      <c r="R56" s="804"/>
      <c r="S56" s="804"/>
      <c r="T56" s="804"/>
      <c r="U56" s="804"/>
      <c r="V56" s="804"/>
      <c r="W56" s="804"/>
      <c r="X56" s="804"/>
      <c r="Y56" s="804"/>
      <c r="Z56" s="804"/>
      <c r="AA56" s="804"/>
      <c r="AB56" s="804"/>
      <c r="AC56" s="804"/>
      <c r="AD56" s="804"/>
      <c r="AE56" s="804"/>
      <c r="AF56" s="804"/>
      <c r="AG56" s="804"/>
      <c r="AH56" s="804"/>
      <c r="AI56" s="804"/>
      <c r="AJ56" s="804"/>
      <c r="AK56" s="804"/>
      <c r="AL56" s="804"/>
      <c r="AM56" s="804"/>
      <c r="AN56" s="804"/>
      <c r="AO56" s="804"/>
      <c r="AP56" s="804"/>
      <c r="AQ56" s="804"/>
      <c r="AR56" s="804"/>
      <c r="AS56" s="804"/>
      <c r="AT56" s="805"/>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2" t="s">
        <v>8421</v>
      </c>
      <c r="K57" s="812"/>
      <c r="L57" s="812"/>
      <c r="M57" s="812"/>
      <c r="N57" s="812"/>
      <c r="O57" s="812"/>
      <c r="P57" s="813"/>
      <c r="Q57" s="806"/>
      <c r="R57" s="807"/>
      <c r="S57" s="807"/>
      <c r="T57" s="807"/>
      <c r="U57" s="807"/>
      <c r="V57" s="807"/>
      <c r="W57" s="807"/>
      <c r="X57" s="807"/>
      <c r="Y57" s="807"/>
      <c r="Z57" s="807"/>
      <c r="AA57" s="807"/>
      <c r="AB57" s="807"/>
      <c r="AC57" s="807"/>
      <c r="AD57" s="807"/>
      <c r="AE57" s="807"/>
      <c r="AF57" s="807"/>
      <c r="AG57" s="807"/>
      <c r="AH57" s="807"/>
      <c r="AI57" s="807"/>
      <c r="AJ57" s="807"/>
      <c r="AK57" s="807"/>
      <c r="AL57" s="807"/>
      <c r="AM57" s="807"/>
      <c r="AN57" s="807"/>
      <c r="AO57" s="807"/>
      <c r="AP57" s="807"/>
      <c r="AQ57" s="807"/>
      <c r="AR57" s="807"/>
      <c r="AS57" s="807"/>
      <c r="AT57" s="808"/>
    </row>
    <row r="58" spans="1:46" ht="21.75" customHeight="1" x14ac:dyDescent="0.15">
      <c r="A58" s="416" t="str">
        <f>IF(入力フォーム!H63="一団の土地（継続）","☑","□")</f>
        <v>□</v>
      </c>
      <c r="B58" s="127" t="s">
        <v>8090</v>
      </c>
      <c r="C58" s="131"/>
      <c r="D58" s="131"/>
      <c r="E58" s="131"/>
      <c r="F58" s="131"/>
      <c r="G58" s="131"/>
      <c r="H58" s="131"/>
      <c r="I58" s="814" t="s">
        <v>8476</v>
      </c>
      <c r="J58" s="815"/>
      <c r="K58" s="815"/>
      <c r="L58" s="617" t="str">
        <f>IF(ISBLANK(入力フォーム!H169), "",  "(" &amp; 入力フォーム!H169 &amp; ")")</f>
        <v/>
      </c>
      <c r="M58" s="617"/>
      <c r="N58" s="617"/>
      <c r="O58" s="617"/>
      <c r="P58" s="816"/>
      <c r="Q58" s="806"/>
      <c r="R58" s="807"/>
      <c r="S58" s="807"/>
      <c r="T58" s="807"/>
      <c r="U58" s="807"/>
      <c r="V58" s="807"/>
      <c r="W58" s="807"/>
      <c r="X58" s="807"/>
      <c r="Y58" s="807"/>
      <c r="Z58" s="807"/>
      <c r="AA58" s="807"/>
      <c r="AB58" s="807"/>
      <c r="AC58" s="807"/>
      <c r="AD58" s="807"/>
      <c r="AE58" s="807"/>
      <c r="AF58" s="807"/>
      <c r="AG58" s="807"/>
      <c r="AH58" s="807"/>
      <c r="AI58" s="807"/>
      <c r="AJ58" s="807"/>
      <c r="AK58" s="807"/>
      <c r="AL58" s="807"/>
      <c r="AM58" s="807"/>
      <c r="AN58" s="807"/>
      <c r="AO58" s="807"/>
      <c r="AP58" s="807"/>
      <c r="AQ58" s="807"/>
      <c r="AR58" s="807"/>
      <c r="AS58" s="807"/>
      <c r="AT58" s="808"/>
    </row>
    <row r="59" spans="1:46" ht="21.75" customHeight="1" x14ac:dyDescent="0.15">
      <c r="A59" s="170" t="s">
        <v>8422</v>
      </c>
      <c r="B59" s="127" t="s">
        <v>8089</v>
      </c>
      <c r="C59" s="131"/>
      <c r="D59" s="131"/>
      <c r="E59" s="131"/>
      <c r="F59" s="131"/>
      <c r="G59" s="131"/>
      <c r="H59" s="131"/>
      <c r="I59" s="412" t="str">
        <f>IF(入力フォーム!H168="市街化調整区域","☑","□")</f>
        <v>□</v>
      </c>
      <c r="J59" s="812" t="s">
        <v>8423</v>
      </c>
      <c r="K59" s="812"/>
      <c r="L59" s="812"/>
      <c r="M59" s="812"/>
      <c r="N59" s="812"/>
      <c r="O59" s="812"/>
      <c r="P59" s="813"/>
      <c r="Q59" s="806"/>
      <c r="R59" s="807"/>
      <c r="S59" s="807"/>
      <c r="T59" s="807"/>
      <c r="U59" s="807"/>
      <c r="V59" s="807"/>
      <c r="W59" s="807"/>
      <c r="X59" s="807"/>
      <c r="Y59" s="807"/>
      <c r="Z59" s="807"/>
      <c r="AA59" s="807"/>
      <c r="AB59" s="807"/>
      <c r="AC59" s="807"/>
      <c r="AD59" s="807"/>
      <c r="AE59" s="807"/>
      <c r="AF59" s="807"/>
      <c r="AG59" s="807"/>
      <c r="AH59" s="807"/>
      <c r="AI59" s="807"/>
      <c r="AJ59" s="807"/>
      <c r="AK59" s="807"/>
      <c r="AL59" s="807"/>
      <c r="AM59" s="807"/>
      <c r="AN59" s="807"/>
      <c r="AO59" s="807"/>
      <c r="AP59" s="807"/>
      <c r="AQ59" s="807"/>
      <c r="AR59" s="807"/>
      <c r="AS59" s="807"/>
      <c r="AT59" s="808"/>
    </row>
    <row r="60" spans="1:46" ht="21.75" customHeight="1" thickBot="1" x14ac:dyDescent="0.2">
      <c r="A60" s="666"/>
      <c r="B60" s="667"/>
      <c r="C60" s="832" t="str">
        <f>IF(ISBLANK(入力フォーム!H64), "", 入力フォーム!H64)</f>
        <v/>
      </c>
      <c r="D60" s="832"/>
      <c r="E60" s="832"/>
      <c r="F60" s="832"/>
      <c r="G60" s="832"/>
      <c r="H60" s="833"/>
      <c r="I60" s="418" t="str">
        <f>IF(入力フォーム!H168="都市計画区域外","☑","□")</f>
        <v>□</v>
      </c>
      <c r="J60" s="834" t="s">
        <v>8424</v>
      </c>
      <c r="K60" s="834"/>
      <c r="L60" s="834"/>
      <c r="M60" s="834"/>
      <c r="N60" s="834"/>
      <c r="O60" s="834"/>
      <c r="P60" s="835"/>
      <c r="Q60" s="806"/>
      <c r="R60" s="807"/>
      <c r="S60" s="807"/>
      <c r="T60" s="807"/>
      <c r="U60" s="807"/>
      <c r="V60" s="807"/>
      <c r="W60" s="807"/>
      <c r="X60" s="807"/>
      <c r="Y60" s="807"/>
      <c r="Z60" s="807"/>
      <c r="AA60" s="807"/>
      <c r="AB60" s="807"/>
      <c r="AC60" s="807"/>
      <c r="AD60" s="807"/>
      <c r="AE60" s="807"/>
      <c r="AF60" s="807"/>
      <c r="AG60" s="807"/>
      <c r="AH60" s="807"/>
      <c r="AI60" s="807"/>
      <c r="AJ60" s="807"/>
      <c r="AK60" s="807"/>
      <c r="AL60" s="807"/>
      <c r="AM60" s="807"/>
      <c r="AN60" s="807"/>
      <c r="AO60" s="807"/>
      <c r="AP60" s="807"/>
      <c r="AQ60" s="807"/>
      <c r="AR60" s="807"/>
      <c r="AS60" s="807"/>
      <c r="AT60" s="808"/>
    </row>
    <row r="61" spans="1:46" ht="21.75" customHeight="1" thickBot="1" x14ac:dyDescent="0.2">
      <c r="A61" s="555" t="s">
        <v>8425</v>
      </c>
      <c r="B61" s="556"/>
      <c r="C61" s="556"/>
      <c r="D61" s="556"/>
      <c r="E61" s="556"/>
      <c r="F61" s="556"/>
      <c r="G61" s="556"/>
      <c r="H61" s="556"/>
      <c r="I61" s="556"/>
      <c r="J61" s="556"/>
      <c r="K61" s="556"/>
      <c r="L61" s="556"/>
      <c r="M61" s="556"/>
      <c r="N61" s="556"/>
      <c r="O61" s="556"/>
      <c r="P61" s="557"/>
      <c r="Q61" s="809"/>
      <c r="R61" s="810"/>
      <c r="S61" s="810"/>
      <c r="T61" s="810"/>
      <c r="U61" s="810"/>
      <c r="V61" s="810"/>
      <c r="W61" s="810"/>
      <c r="X61" s="810"/>
      <c r="Y61" s="810"/>
      <c r="Z61" s="810"/>
      <c r="AA61" s="810"/>
      <c r="AB61" s="810"/>
      <c r="AC61" s="810"/>
      <c r="AD61" s="810"/>
      <c r="AE61" s="810"/>
      <c r="AF61" s="810"/>
      <c r="AG61" s="810"/>
      <c r="AH61" s="810"/>
      <c r="AI61" s="810"/>
      <c r="AJ61" s="810"/>
      <c r="AK61" s="810"/>
      <c r="AL61" s="810"/>
      <c r="AM61" s="810"/>
      <c r="AN61" s="810"/>
      <c r="AO61" s="810"/>
      <c r="AP61" s="810"/>
      <c r="AQ61" s="810"/>
      <c r="AR61" s="810"/>
      <c r="AS61" s="810"/>
      <c r="AT61" s="811"/>
    </row>
    <row r="62" spans="1:46" ht="18" customHeight="1" x14ac:dyDescent="0.15">
      <c r="A62" s="803" t="str">
        <f>IF(ISBLANK(入力フォーム!H171), "", 入力フォーム!H171)</f>
        <v/>
      </c>
      <c r="B62" s="804"/>
      <c r="C62" s="804"/>
      <c r="D62" s="804"/>
      <c r="E62" s="804"/>
      <c r="F62" s="804"/>
      <c r="G62" s="804"/>
      <c r="H62" s="804"/>
      <c r="I62" s="804"/>
      <c r="J62" s="804"/>
      <c r="K62" s="804"/>
      <c r="L62" s="804"/>
      <c r="M62" s="804"/>
      <c r="N62" s="804"/>
      <c r="O62" s="804"/>
      <c r="P62" s="805"/>
      <c r="Q62" s="836" t="s">
        <v>8426</v>
      </c>
      <c r="R62" s="837"/>
      <c r="S62" s="837"/>
      <c r="T62" s="837"/>
      <c r="U62" s="837"/>
      <c r="V62" s="837"/>
      <c r="W62" s="837"/>
      <c r="X62" s="837"/>
      <c r="Y62" s="837"/>
      <c r="Z62" s="837"/>
      <c r="AA62" s="837"/>
      <c r="AB62" s="837"/>
      <c r="AC62" s="837"/>
      <c r="AD62" s="838" t="s">
        <v>8427</v>
      </c>
      <c r="AE62" s="839"/>
      <c r="AF62" s="839"/>
      <c r="AG62" s="839"/>
      <c r="AH62" s="839"/>
      <c r="AI62" s="839"/>
      <c r="AJ62" s="839"/>
      <c r="AK62" s="839"/>
      <c r="AL62" s="839"/>
      <c r="AM62" s="839"/>
      <c r="AN62" s="839"/>
      <c r="AO62" s="839"/>
      <c r="AP62" s="839"/>
      <c r="AQ62" s="839"/>
      <c r="AR62" s="839"/>
      <c r="AS62" s="839"/>
      <c r="AT62" s="840"/>
    </row>
    <row r="63" spans="1:46" ht="18" customHeight="1" x14ac:dyDescent="0.15">
      <c r="A63" s="806"/>
      <c r="B63" s="807"/>
      <c r="C63" s="807"/>
      <c r="D63" s="807"/>
      <c r="E63" s="807"/>
      <c r="F63" s="807"/>
      <c r="G63" s="807"/>
      <c r="H63" s="807"/>
      <c r="I63" s="807"/>
      <c r="J63" s="807"/>
      <c r="K63" s="807"/>
      <c r="L63" s="807"/>
      <c r="M63" s="807"/>
      <c r="N63" s="807"/>
      <c r="O63" s="807"/>
      <c r="P63" s="808"/>
      <c r="Q63" s="841" t="str">
        <f>IF(ISBLANK(入力フォーム!H173), "", 入力フォーム!H173)</f>
        <v/>
      </c>
      <c r="R63" s="842"/>
      <c r="S63" s="842"/>
      <c r="T63" s="842"/>
      <c r="U63" s="842"/>
      <c r="V63" s="842"/>
      <c r="W63" s="842"/>
      <c r="X63" s="842"/>
      <c r="Y63" s="842"/>
      <c r="Z63" s="842"/>
      <c r="AA63" s="842"/>
      <c r="AB63" s="842"/>
      <c r="AC63" s="171" t="s">
        <v>8088</v>
      </c>
      <c r="AD63" s="419" t="str">
        <f>IF(入力フォーム!H177="有","☑","□")</f>
        <v>□</v>
      </c>
      <c r="AE63" s="843" t="s">
        <v>8428</v>
      </c>
      <c r="AF63" s="843"/>
      <c r="AG63" s="843"/>
      <c r="AH63" s="420" t="str">
        <f>IF(入力フォーム!H178="有","☑","□")</f>
        <v>□</v>
      </c>
      <c r="AI63" s="817" t="s">
        <v>8429</v>
      </c>
      <c r="AJ63" s="817"/>
      <c r="AK63" s="420" t="str">
        <f>IF(入力フォーム!H179="有","☑","□")</f>
        <v>□</v>
      </c>
      <c r="AL63" s="817" t="s">
        <v>8430</v>
      </c>
      <c r="AM63" s="817"/>
      <c r="AN63" s="420" t="str">
        <f>IF(入力フォーム!H180="有","☑","□")</f>
        <v>□</v>
      </c>
      <c r="AO63" s="817" t="s">
        <v>8101</v>
      </c>
      <c r="AP63" s="817"/>
      <c r="AQ63" s="818" t="str">
        <f>IF(ISBLANK(入力フォーム!H181), "",  "〔" &amp; 入力フォーム!H181 &amp; "〕")</f>
        <v/>
      </c>
      <c r="AR63" s="818"/>
      <c r="AS63" s="818"/>
      <c r="AT63" s="819"/>
    </row>
    <row r="64" spans="1:46" ht="18" customHeight="1" x14ac:dyDescent="0.15">
      <c r="A64" s="806"/>
      <c r="B64" s="807"/>
      <c r="C64" s="807"/>
      <c r="D64" s="807"/>
      <c r="E64" s="807"/>
      <c r="F64" s="807"/>
      <c r="G64" s="807"/>
      <c r="H64" s="807"/>
      <c r="I64" s="807"/>
      <c r="J64" s="807"/>
      <c r="K64" s="807"/>
      <c r="L64" s="807"/>
      <c r="M64" s="807"/>
      <c r="N64" s="807"/>
      <c r="O64" s="807"/>
      <c r="P64" s="808"/>
      <c r="Q64" s="820" t="s">
        <v>8431</v>
      </c>
      <c r="R64" s="812"/>
      <c r="S64" s="812"/>
      <c r="T64" s="812"/>
      <c r="U64" s="812"/>
      <c r="V64" s="812"/>
      <c r="W64" s="812"/>
      <c r="X64" s="812"/>
      <c r="Y64" s="812"/>
      <c r="Z64" s="812"/>
      <c r="AA64" s="812"/>
      <c r="AB64" s="812"/>
      <c r="AC64" s="172"/>
      <c r="AD64" s="821" t="s">
        <v>8432</v>
      </c>
      <c r="AE64" s="822"/>
      <c r="AF64" s="822"/>
      <c r="AG64" s="822"/>
      <c r="AH64" s="823"/>
      <c r="AI64" s="823"/>
      <c r="AJ64" s="823"/>
      <c r="AK64" s="823"/>
      <c r="AL64" s="823"/>
      <c r="AM64" s="823"/>
      <c r="AN64" s="823"/>
      <c r="AO64" s="823"/>
      <c r="AP64" s="823"/>
      <c r="AQ64" s="823"/>
      <c r="AR64" s="823"/>
      <c r="AS64" s="823"/>
      <c r="AT64" s="824"/>
    </row>
    <row r="65" spans="1:52" ht="18" customHeight="1" thickBot="1" x14ac:dyDescent="0.2">
      <c r="A65" s="825" t="s">
        <v>8433</v>
      </c>
      <c r="B65" s="826"/>
      <c r="C65" s="826"/>
      <c r="D65" s="826"/>
      <c r="E65" s="826"/>
      <c r="F65" s="826"/>
      <c r="G65" s="421" t="str">
        <f>IF(入力フォーム!H172="有","☑","☐")</f>
        <v>☐</v>
      </c>
      <c r="H65" s="173" t="s">
        <v>8434</v>
      </c>
      <c r="I65" s="174"/>
      <c r="J65" s="422" t="str">
        <f>IF(入力フォーム!H172="無","☑","☐")</f>
        <v>☐</v>
      </c>
      <c r="K65" s="175" t="s">
        <v>8435</v>
      </c>
      <c r="L65" s="174"/>
      <c r="M65" s="174"/>
      <c r="N65" s="174"/>
      <c r="O65" s="174"/>
      <c r="P65" s="176"/>
      <c r="Q65" s="827" t="str">
        <f>IF(ISBLANK(入力フォーム!H174), "", 入力フォーム!H174)</f>
        <v/>
      </c>
      <c r="R65" s="828"/>
      <c r="S65" s="828"/>
      <c r="T65" s="828"/>
      <c r="U65" s="828"/>
      <c r="V65" s="828"/>
      <c r="W65" s="828"/>
      <c r="X65" s="828"/>
      <c r="Y65" s="828"/>
      <c r="Z65" s="828"/>
      <c r="AA65" s="828"/>
      <c r="AB65" s="828"/>
      <c r="AC65" s="177" t="s">
        <v>8088</v>
      </c>
      <c r="AD65" s="829" t="str">
        <f>IF(ISBLANK(入力フォーム!H182), "", 入力フォーム!H182)</f>
        <v/>
      </c>
      <c r="AE65" s="830"/>
      <c r="AF65" s="830"/>
      <c r="AG65" s="830"/>
      <c r="AH65" s="830"/>
      <c r="AI65" s="830"/>
      <c r="AJ65" s="830"/>
      <c r="AK65" s="830"/>
      <c r="AL65" s="830"/>
      <c r="AM65" s="830"/>
      <c r="AN65" s="830"/>
      <c r="AO65" s="830"/>
      <c r="AP65" s="830"/>
      <c r="AQ65" s="830"/>
      <c r="AR65" s="830"/>
      <c r="AS65" s="830"/>
      <c r="AT65" s="831"/>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5" t="s">
        <v>8059</v>
      </c>
      <c r="B69" s="556"/>
      <c r="C69" s="892"/>
      <c r="D69" s="788" t="s">
        <v>8437</v>
      </c>
      <c r="E69" s="556"/>
      <c r="F69" s="556"/>
      <c r="G69" s="556"/>
      <c r="H69" s="556"/>
      <c r="I69" s="556"/>
      <c r="J69" s="556"/>
      <c r="K69" s="556"/>
      <c r="L69" s="556"/>
      <c r="M69" s="556"/>
      <c r="N69" s="556"/>
      <c r="O69" s="556"/>
      <c r="P69" s="892"/>
      <c r="Q69" s="893" t="s">
        <v>11075</v>
      </c>
      <c r="R69" s="560"/>
      <c r="S69" s="560"/>
      <c r="T69" s="560"/>
      <c r="U69" s="560"/>
      <c r="V69" s="560"/>
      <c r="W69" s="560"/>
      <c r="X69" s="621"/>
      <c r="Y69" s="135"/>
      <c r="Z69" s="874" t="str">
        <f>IF(ISBLANK(行政用!H30), "", 行政用!H30)</f>
        <v/>
      </c>
      <c r="AA69" s="874"/>
      <c r="AB69" s="874"/>
      <c r="AC69" s="874"/>
      <c r="AD69" s="874"/>
      <c r="AE69" s="874"/>
      <c r="AF69" s="874"/>
      <c r="AG69" s="874"/>
      <c r="AH69" s="874"/>
      <c r="AI69" s="874"/>
      <c r="AJ69" s="874"/>
      <c r="AK69" s="874"/>
      <c r="AL69" s="874"/>
      <c r="AM69" s="874"/>
      <c r="AN69" s="874"/>
      <c r="AO69" s="874"/>
      <c r="AP69" s="874"/>
      <c r="AQ69" s="874"/>
      <c r="AR69" s="874"/>
      <c r="AS69" s="874"/>
      <c r="AT69" s="874"/>
    </row>
    <row r="70" spans="1:52" ht="20.25" customHeight="1" x14ac:dyDescent="0.15">
      <c r="A70" s="37" t="str">
        <f>IF(入力フォーム!H186="有","☑","□")</f>
        <v>□</v>
      </c>
      <c r="B70" s="182" t="s">
        <v>8087</v>
      </c>
      <c r="C70" s="183"/>
      <c r="D70" s="894" t="str">
        <f>IF(ISBLANK(入力フォーム!H187), "", 入力フォーム!H187)</f>
        <v/>
      </c>
      <c r="E70" s="894"/>
      <c r="F70" s="894"/>
      <c r="G70" s="894"/>
      <c r="H70" s="894"/>
      <c r="I70" s="894"/>
      <c r="J70" s="894"/>
      <c r="K70" s="894"/>
      <c r="L70" s="894"/>
      <c r="M70" s="894"/>
      <c r="N70" s="894"/>
      <c r="O70" s="894"/>
      <c r="P70" s="895"/>
      <c r="Q70" s="36" t="str">
        <f>IF(入力フォーム!H188="有","☑","□")</f>
        <v>□</v>
      </c>
      <c r="R70" s="900" t="s">
        <v>8438</v>
      </c>
      <c r="S70" s="900"/>
      <c r="T70" s="900"/>
      <c r="U70" s="39" t="str">
        <f>IF(入力フォーム!H188="無","☑","□")</f>
        <v>□</v>
      </c>
      <c r="V70" s="900" t="s">
        <v>8439</v>
      </c>
      <c r="W70" s="900"/>
      <c r="X70" s="901"/>
      <c r="Y70" s="135"/>
      <c r="Z70" s="874"/>
      <c r="AA70" s="874"/>
      <c r="AB70" s="874"/>
      <c r="AC70" s="874"/>
      <c r="AD70" s="874"/>
      <c r="AE70" s="874"/>
      <c r="AF70" s="874"/>
      <c r="AG70" s="874"/>
      <c r="AH70" s="874"/>
      <c r="AI70" s="874"/>
      <c r="AJ70" s="874"/>
      <c r="AK70" s="874"/>
      <c r="AL70" s="874"/>
      <c r="AM70" s="874"/>
      <c r="AN70" s="874"/>
      <c r="AO70" s="874"/>
      <c r="AP70" s="874"/>
      <c r="AQ70" s="874"/>
      <c r="AR70" s="874"/>
      <c r="AS70" s="874"/>
      <c r="AT70" s="874"/>
    </row>
    <row r="71" spans="1:52" ht="20.25" customHeight="1" x14ac:dyDescent="0.15">
      <c r="A71" s="902" t="str">
        <f>IF(入力フォーム!H186="無","☑","□")</f>
        <v>□</v>
      </c>
      <c r="B71" s="904" t="s">
        <v>8502</v>
      </c>
      <c r="C71" s="184"/>
      <c r="D71" s="896"/>
      <c r="E71" s="896"/>
      <c r="F71" s="896"/>
      <c r="G71" s="896"/>
      <c r="H71" s="896"/>
      <c r="I71" s="896"/>
      <c r="J71" s="896"/>
      <c r="K71" s="896"/>
      <c r="L71" s="896"/>
      <c r="M71" s="896"/>
      <c r="N71" s="896"/>
      <c r="O71" s="896"/>
      <c r="P71" s="897"/>
      <c r="Q71" s="906" t="s">
        <v>8440</v>
      </c>
      <c r="R71" s="907"/>
      <c r="S71" s="907"/>
      <c r="T71" s="907"/>
      <c r="U71" s="844"/>
      <c r="V71" s="844"/>
      <c r="W71" s="844"/>
      <c r="X71" s="185"/>
      <c r="Y71" s="135"/>
      <c r="Z71" s="874"/>
      <c r="AA71" s="874"/>
      <c r="AB71" s="874"/>
      <c r="AC71" s="874"/>
      <c r="AD71" s="874"/>
      <c r="AE71" s="874"/>
      <c r="AF71" s="874"/>
      <c r="AG71" s="874"/>
      <c r="AH71" s="874"/>
      <c r="AI71" s="874"/>
      <c r="AJ71" s="874"/>
      <c r="AK71" s="874"/>
      <c r="AL71" s="874"/>
      <c r="AM71" s="874"/>
      <c r="AN71" s="874"/>
      <c r="AO71" s="874"/>
      <c r="AP71" s="874"/>
      <c r="AQ71" s="874"/>
      <c r="AR71" s="874"/>
      <c r="AS71" s="874"/>
      <c r="AT71" s="874"/>
    </row>
    <row r="72" spans="1:52" ht="20.25" customHeight="1" thickBot="1" x14ac:dyDescent="0.2">
      <c r="A72" s="903"/>
      <c r="B72" s="905"/>
      <c r="C72" s="186"/>
      <c r="D72" s="898"/>
      <c r="E72" s="898"/>
      <c r="F72" s="898"/>
      <c r="G72" s="898"/>
      <c r="H72" s="898"/>
      <c r="I72" s="898"/>
      <c r="J72" s="898"/>
      <c r="K72" s="898"/>
      <c r="L72" s="898"/>
      <c r="M72" s="898"/>
      <c r="N72" s="898"/>
      <c r="O72" s="898"/>
      <c r="P72" s="899"/>
      <c r="Q72" s="187" t="s">
        <v>8099</v>
      </c>
      <c r="R72" s="696" t="str">
        <f>IF(ISBLANK(入力フォーム!H189), "", 入力フォーム!H189)</f>
        <v/>
      </c>
      <c r="S72" s="696"/>
      <c r="T72" s="696"/>
      <c r="U72" s="696"/>
      <c r="V72" s="696"/>
      <c r="W72" s="696"/>
      <c r="X72" s="159" t="s">
        <v>8098</v>
      </c>
      <c r="Y72" s="135"/>
      <c r="Z72" s="874"/>
      <c r="AA72" s="874"/>
      <c r="AB72" s="874"/>
      <c r="AC72" s="874"/>
      <c r="AD72" s="874"/>
      <c r="AE72" s="874"/>
      <c r="AF72" s="874"/>
      <c r="AG72" s="874"/>
      <c r="AH72" s="874"/>
      <c r="AI72" s="874"/>
      <c r="AJ72" s="874"/>
      <c r="AK72" s="874"/>
      <c r="AL72" s="874"/>
      <c r="AM72" s="874"/>
      <c r="AN72" s="874"/>
      <c r="AO72" s="874"/>
      <c r="AP72" s="874"/>
      <c r="AQ72" s="874"/>
      <c r="AR72" s="874"/>
      <c r="AS72" s="874"/>
      <c r="AT72" s="874"/>
    </row>
    <row r="73" spans="1:52" ht="18" customHeight="1" x14ac:dyDescent="0.15">
      <c r="A73" s="845" t="s">
        <v>8441</v>
      </c>
      <c r="B73" s="846"/>
      <c r="C73" s="846"/>
      <c r="D73" s="846"/>
      <c r="E73" s="846"/>
      <c r="F73" s="846"/>
      <c r="G73" s="846"/>
      <c r="H73" s="846"/>
      <c r="I73" s="846"/>
      <c r="J73" s="846"/>
      <c r="K73" s="846"/>
      <c r="L73" s="846"/>
      <c r="M73" s="846"/>
      <c r="N73" s="846"/>
      <c r="O73" s="846"/>
      <c r="P73" s="847"/>
      <c r="Q73" s="848" t="s">
        <v>8442</v>
      </c>
      <c r="R73" s="849"/>
      <c r="S73" s="849"/>
      <c r="T73" s="849"/>
      <c r="U73" s="849"/>
      <c r="V73" s="849"/>
      <c r="W73" s="849"/>
      <c r="X73" s="850"/>
      <c r="Y73" s="135"/>
      <c r="Z73" s="874"/>
      <c r="AA73" s="874"/>
      <c r="AB73" s="874"/>
      <c r="AC73" s="874"/>
      <c r="AD73" s="874"/>
      <c r="AE73" s="874"/>
      <c r="AF73" s="874"/>
      <c r="AG73" s="874"/>
      <c r="AH73" s="874"/>
      <c r="AI73" s="874"/>
      <c r="AJ73" s="874"/>
      <c r="AK73" s="874"/>
      <c r="AL73" s="874"/>
      <c r="AM73" s="874"/>
      <c r="AN73" s="874"/>
      <c r="AO73" s="874"/>
      <c r="AP73" s="874"/>
      <c r="AQ73" s="874"/>
      <c r="AR73" s="874"/>
      <c r="AS73" s="874"/>
      <c r="AT73" s="874"/>
    </row>
    <row r="74" spans="1:52" ht="18" customHeight="1" x14ac:dyDescent="0.15">
      <c r="A74" s="423" t="str">
        <f>IF(入力フォーム!H191="有","☑","□")</f>
        <v>□</v>
      </c>
      <c r="B74" s="851" t="s">
        <v>8104</v>
      </c>
      <c r="C74" s="851"/>
      <c r="D74" s="851"/>
      <c r="E74" s="424" t="str">
        <f>IF(入力フォーム!H192="有","☑","□")</f>
        <v>□</v>
      </c>
      <c r="F74" s="851" t="s">
        <v>8102</v>
      </c>
      <c r="G74" s="851"/>
      <c r="H74" s="851"/>
      <c r="I74" s="424" t="str">
        <f>IF(入力フォーム!H193="有","☑","□")</f>
        <v>□</v>
      </c>
      <c r="J74" s="851" t="s">
        <v>8393</v>
      </c>
      <c r="K74" s="851"/>
      <c r="L74" s="851"/>
      <c r="M74" s="851"/>
      <c r="N74" s="133"/>
      <c r="O74" s="133"/>
      <c r="P74" s="188"/>
      <c r="Q74" s="852" t="str">
        <f>IF(ISBLANK(入力フォーム!H196), "", 入力フォーム!H196)</f>
        <v/>
      </c>
      <c r="R74" s="853"/>
      <c r="S74" s="853"/>
      <c r="T74" s="853"/>
      <c r="U74" s="853"/>
      <c r="V74" s="853"/>
      <c r="W74" s="853"/>
      <c r="X74" s="856" t="s">
        <v>8443</v>
      </c>
      <c r="Y74" s="135"/>
      <c r="Z74" s="874"/>
      <c r="AA74" s="874"/>
      <c r="AB74" s="874"/>
      <c r="AC74" s="874"/>
      <c r="AD74" s="874"/>
      <c r="AE74" s="874"/>
      <c r="AF74" s="874"/>
      <c r="AG74" s="874"/>
      <c r="AH74" s="874"/>
      <c r="AI74" s="874"/>
      <c r="AJ74" s="874"/>
      <c r="AK74" s="874"/>
      <c r="AL74" s="874"/>
      <c r="AM74" s="874"/>
      <c r="AN74" s="874"/>
      <c r="AO74" s="874"/>
      <c r="AP74" s="874"/>
      <c r="AQ74" s="874"/>
      <c r="AR74" s="874"/>
      <c r="AS74" s="874"/>
      <c r="AT74" s="874"/>
    </row>
    <row r="75" spans="1:52" ht="18" customHeight="1" thickBot="1" x14ac:dyDescent="0.4">
      <c r="A75" s="425" t="str">
        <f>IF(入力フォーム!H190="無","☑","□")</f>
        <v>□</v>
      </c>
      <c r="B75" s="858" t="s">
        <v>8444</v>
      </c>
      <c r="C75" s="858"/>
      <c r="D75" s="858"/>
      <c r="E75" s="858"/>
      <c r="F75" s="426" t="str">
        <f>IF(入力フォーム!H194="有","☑","□")</f>
        <v>□</v>
      </c>
      <c r="G75" s="859" t="s">
        <v>8101</v>
      </c>
      <c r="H75" s="859"/>
      <c r="I75" s="860" t="str">
        <f>IF(ISBLANK(入力フォーム!H195), "",  "(" &amp; 入力フォーム!H195 &amp; ")")</f>
        <v/>
      </c>
      <c r="J75" s="860"/>
      <c r="K75" s="860"/>
      <c r="L75" s="860"/>
      <c r="M75" s="860"/>
      <c r="N75" s="860"/>
      <c r="O75" s="860"/>
      <c r="P75" s="861"/>
      <c r="Q75" s="854"/>
      <c r="R75" s="855"/>
      <c r="S75" s="855"/>
      <c r="T75" s="855"/>
      <c r="U75" s="855"/>
      <c r="V75" s="855"/>
      <c r="W75" s="855"/>
      <c r="X75" s="857"/>
      <c r="Y75" s="135"/>
      <c r="Z75" s="874"/>
      <c r="AA75" s="874"/>
      <c r="AB75" s="874"/>
      <c r="AC75" s="874"/>
      <c r="AD75" s="874"/>
      <c r="AE75" s="874"/>
      <c r="AF75" s="874"/>
      <c r="AG75" s="874"/>
      <c r="AH75" s="874"/>
      <c r="AI75" s="874"/>
      <c r="AJ75" s="874"/>
      <c r="AK75" s="874"/>
      <c r="AL75" s="874"/>
      <c r="AM75" s="874"/>
      <c r="AN75" s="874"/>
      <c r="AO75" s="874"/>
      <c r="AP75" s="874"/>
      <c r="AQ75" s="874"/>
      <c r="AR75" s="874"/>
      <c r="AS75" s="874"/>
      <c r="AT75" s="874"/>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4"/>
      <c r="AA76" s="874"/>
      <c r="AB76" s="874"/>
      <c r="AC76" s="874"/>
      <c r="AD76" s="874"/>
      <c r="AE76" s="874"/>
      <c r="AF76" s="874"/>
      <c r="AG76" s="874"/>
      <c r="AH76" s="874"/>
      <c r="AI76" s="874"/>
      <c r="AJ76" s="874"/>
      <c r="AK76" s="874"/>
      <c r="AL76" s="874"/>
      <c r="AM76" s="874"/>
      <c r="AN76" s="874"/>
      <c r="AO76" s="874"/>
      <c r="AP76" s="874"/>
      <c r="AQ76" s="874"/>
      <c r="AR76" s="874"/>
      <c r="AS76" s="874"/>
      <c r="AT76" s="874"/>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4"/>
      <c r="AA77" s="874"/>
      <c r="AB77" s="874"/>
      <c r="AC77" s="874"/>
      <c r="AD77" s="874"/>
      <c r="AE77" s="874"/>
      <c r="AF77" s="874"/>
      <c r="AG77" s="874"/>
      <c r="AH77" s="874"/>
      <c r="AI77" s="874"/>
      <c r="AJ77" s="874"/>
      <c r="AK77" s="874"/>
      <c r="AL77" s="874"/>
      <c r="AM77" s="874"/>
      <c r="AN77" s="874"/>
      <c r="AO77" s="874"/>
      <c r="AP77" s="874"/>
      <c r="AQ77" s="874"/>
      <c r="AR77" s="874"/>
      <c r="AS77" s="874"/>
      <c r="AT77" s="874"/>
    </row>
    <row r="78" spans="1:52" ht="19.5" customHeight="1" thickBot="1" x14ac:dyDescent="0.2">
      <c r="A78" s="891" t="s">
        <v>8447</v>
      </c>
      <c r="B78" s="891"/>
      <c r="C78" s="891"/>
      <c r="D78" s="891"/>
      <c r="E78" s="891"/>
      <c r="F78" s="891"/>
      <c r="G78" s="891"/>
      <c r="H78" s="891"/>
      <c r="I78" s="891"/>
      <c r="J78" s="891"/>
      <c r="K78" s="891"/>
      <c r="L78" s="891"/>
      <c r="M78" s="891"/>
      <c r="N78" s="891"/>
      <c r="O78" s="891"/>
      <c r="P78" s="891"/>
      <c r="Q78" s="891"/>
      <c r="R78" s="891"/>
      <c r="S78" s="891"/>
      <c r="T78" s="891"/>
      <c r="U78" s="891"/>
      <c r="V78" s="891"/>
      <c r="W78" s="891"/>
      <c r="X78" s="189"/>
      <c r="Y78" s="135"/>
      <c r="Z78" s="874"/>
      <c r="AA78" s="874"/>
      <c r="AB78" s="874"/>
      <c r="AC78" s="874"/>
      <c r="AD78" s="874"/>
      <c r="AE78" s="874"/>
      <c r="AF78" s="874"/>
      <c r="AG78" s="874"/>
      <c r="AH78" s="874"/>
      <c r="AI78" s="874"/>
      <c r="AJ78" s="874"/>
      <c r="AK78" s="874"/>
      <c r="AL78" s="874"/>
      <c r="AM78" s="874"/>
      <c r="AN78" s="874"/>
      <c r="AO78" s="874"/>
      <c r="AP78" s="874"/>
      <c r="AQ78" s="874"/>
      <c r="AR78" s="874"/>
      <c r="AS78" s="874"/>
      <c r="AT78" s="874"/>
    </row>
    <row r="79" spans="1:52" ht="22.5" customHeight="1" x14ac:dyDescent="0.15">
      <c r="A79" s="865" t="str">
        <f>IF(ISBLANK(入力フォーム!H200), "", 入力フォーム!H200)</f>
        <v/>
      </c>
      <c r="B79" s="866"/>
      <c r="C79" s="866"/>
      <c r="D79" s="866"/>
      <c r="E79" s="866"/>
      <c r="F79" s="866"/>
      <c r="G79" s="866"/>
      <c r="H79" s="866"/>
      <c r="I79" s="866"/>
      <c r="J79" s="866"/>
      <c r="K79" s="866"/>
      <c r="L79" s="866"/>
      <c r="M79" s="866"/>
      <c r="N79" s="866"/>
      <c r="O79" s="866"/>
      <c r="P79" s="866"/>
      <c r="Q79" s="866"/>
      <c r="R79" s="866"/>
      <c r="S79" s="866"/>
      <c r="T79" s="866"/>
      <c r="U79" s="866"/>
      <c r="V79" s="866"/>
      <c r="W79" s="866"/>
      <c r="X79" s="867"/>
      <c r="Y79" s="135"/>
      <c r="Z79" s="874"/>
      <c r="AA79" s="874"/>
      <c r="AB79" s="874"/>
      <c r="AC79" s="874"/>
      <c r="AD79" s="874"/>
      <c r="AE79" s="874"/>
      <c r="AF79" s="874"/>
      <c r="AG79" s="874"/>
      <c r="AH79" s="874"/>
      <c r="AI79" s="874"/>
      <c r="AJ79" s="874"/>
      <c r="AK79" s="874"/>
      <c r="AL79" s="874"/>
      <c r="AM79" s="874"/>
      <c r="AN79" s="874"/>
      <c r="AO79" s="874"/>
      <c r="AP79" s="874"/>
      <c r="AQ79" s="874"/>
      <c r="AR79" s="874"/>
      <c r="AS79" s="874"/>
      <c r="AT79" s="874"/>
    </row>
    <row r="80" spans="1:52" ht="22.5" customHeight="1" x14ac:dyDescent="0.15">
      <c r="A80" s="868"/>
      <c r="B80" s="869"/>
      <c r="C80" s="869"/>
      <c r="D80" s="869"/>
      <c r="E80" s="869"/>
      <c r="F80" s="869"/>
      <c r="G80" s="869"/>
      <c r="H80" s="869"/>
      <c r="I80" s="869"/>
      <c r="J80" s="869"/>
      <c r="K80" s="869"/>
      <c r="L80" s="869"/>
      <c r="M80" s="869"/>
      <c r="N80" s="869"/>
      <c r="O80" s="869"/>
      <c r="P80" s="869"/>
      <c r="Q80" s="869"/>
      <c r="R80" s="869"/>
      <c r="S80" s="869"/>
      <c r="T80" s="869"/>
      <c r="U80" s="869"/>
      <c r="V80" s="869"/>
      <c r="W80" s="869"/>
      <c r="X80" s="870"/>
      <c r="Y80" s="135"/>
      <c r="Z80" s="874"/>
      <c r="AA80" s="874"/>
      <c r="AB80" s="874"/>
      <c r="AC80" s="874"/>
      <c r="AD80" s="874"/>
      <c r="AE80" s="874"/>
      <c r="AF80" s="874"/>
      <c r="AG80" s="874"/>
      <c r="AH80" s="874"/>
      <c r="AI80" s="874"/>
      <c r="AJ80" s="874"/>
      <c r="AK80" s="874"/>
      <c r="AL80" s="874"/>
      <c r="AM80" s="874"/>
      <c r="AN80" s="874"/>
      <c r="AO80" s="874"/>
      <c r="AP80" s="874"/>
      <c r="AQ80" s="874"/>
      <c r="AR80" s="874"/>
      <c r="AS80" s="874"/>
      <c r="AT80" s="874"/>
    </row>
    <row r="81" spans="1:46" ht="22.5" customHeight="1" x14ac:dyDescent="0.15">
      <c r="A81" s="868"/>
      <c r="B81" s="869"/>
      <c r="C81" s="869"/>
      <c r="D81" s="869"/>
      <c r="E81" s="869"/>
      <c r="F81" s="869"/>
      <c r="G81" s="869"/>
      <c r="H81" s="869"/>
      <c r="I81" s="869"/>
      <c r="J81" s="869"/>
      <c r="K81" s="869"/>
      <c r="L81" s="869"/>
      <c r="M81" s="869"/>
      <c r="N81" s="869"/>
      <c r="O81" s="869"/>
      <c r="P81" s="869"/>
      <c r="Q81" s="869"/>
      <c r="R81" s="869"/>
      <c r="S81" s="869"/>
      <c r="T81" s="869"/>
      <c r="U81" s="869"/>
      <c r="V81" s="869"/>
      <c r="W81" s="869"/>
      <c r="X81" s="870"/>
      <c r="Y81" s="135"/>
      <c r="Z81" s="874"/>
      <c r="AA81" s="874"/>
      <c r="AB81" s="874"/>
      <c r="AC81" s="874"/>
      <c r="AD81" s="874"/>
      <c r="AE81" s="874"/>
      <c r="AF81" s="874"/>
      <c r="AG81" s="874"/>
      <c r="AH81" s="874"/>
      <c r="AI81" s="874"/>
      <c r="AJ81" s="874"/>
      <c r="AK81" s="874"/>
      <c r="AL81" s="874"/>
      <c r="AM81" s="874"/>
      <c r="AN81" s="874"/>
      <c r="AO81" s="874"/>
      <c r="AP81" s="874"/>
      <c r="AQ81" s="874"/>
      <c r="AR81" s="874"/>
      <c r="AS81" s="874"/>
      <c r="AT81" s="874"/>
    </row>
    <row r="82" spans="1:46" ht="19.5" customHeight="1" x14ac:dyDescent="0.15">
      <c r="A82" s="868"/>
      <c r="B82" s="869"/>
      <c r="C82" s="869"/>
      <c r="D82" s="869"/>
      <c r="E82" s="869"/>
      <c r="F82" s="869"/>
      <c r="G82" s="869"/>
      <c r="H82" s="869"/>
      <c r="I82" s="869"/>
      <c r="J82" s="869"/>
      <c r="K82" s="869"/>
      <c r="L82" s="869"/>
      <c r="M82" s="869"/>
      <c r="N82" s="869"/>
      <c r="O82" s="869"/>
      <c r="P82" s="869"/>
      <c r="Q82" s="869"/>
      <c r="R82" s="869"/>
      <c r="S82" s="869"/>
      <c r="T82" s="869"/>
      <c r="U82" s="869"/>
      <c r="V82" s="869"/>
      <c r="W82" s="869"/>
      <c r="X82" s="870"/>
      <c r="Y82" s="135"/>
      <c r="Z82" s="874"/>
      <c r="AA82" s="874"/>
      <c r="AB82" s="874"/>
      <c r="AC82" s="874"/>
      <c r="AD82" s="874"/>
      <c r="AE82" s="874"/>
      <c r="AF82" s="874"/>
      <c r="AG82" s="874"/>
      <c r="AH82" s="874"/>
      <c r="AI82" s="874"/>
      <c r="AJ82" s="874"/>
      <c r="AK82" s="874"/>
      <c r="AL82" s="874"/>
      <c r="AM82" s="874"/>
      <c r="AN82" s="874"/>
      <c r="AO82" s="874"/>
      <c r="AP82" s="874"/>
      <c r="AQ82" s="874"/>
      <c r="AR82" s="874"/>
      <c r="AS82" s="874"/>
      <c r="AT82" s="874"/>
    </row>
    <row r="83" spans="1:46" ht="19.5" customHeight="1" thickBot="1" x14ac:dyDescent="0.2">
      <c r="A83" s="871"/>
      <c r="B83" s="872"/>
      <c r="C83" s="872"/>
      <c r="D83" s="872"/>
      <c r="E83" s="872"/>
      <c r="F83" s="872"/>
      <c r="G83" s="872"/>
      <c r="H83" s="872"/>
      <c r="I83" s="872"/>
      <c r="J83" s="872"/>
      <c r="K83" s="872"/>
      <c r="L83" s="872"/>
      <c r="M83" s="872"/>
      <c r="N83" s="872"/>
      <c r="O83" s="872"/>
      <c r="P83" s="872"/>
      <c r="Q83" s="872"/>
      <c r="R83" s="872"/>
      <c r="S83" s="872"/>
      <c r="T83" s="872"/>
      <c r="U83" s="872"/>
      <c r="V83" s="872"/>
      <c r="W83" s="872"/>
      <c r="X83" s="873"/>
      <c r="Y83" s="135"/>
      <c r="Z83" s="874"/>
      <c r="AA83" s="874"/>
      <c r="AB83" s="874"/>
      <c r="AC83" s="874"/>
      <c r="AD83" s="874"/>
      <c r="AE83" s="874"/>
      <c r="AF83" s="874"/>
      <c r="AG83" s="874"/>
      <c r="AH83" s="874"/>
      <c r="AI83" s="874"/>
      <c r="AJ83" s="874"/>
      <c r="AK83" s="874"/>
      <c r="AL83" s="874"/>
      <c r="AM83" s="874"/>
      <c r="AN83" s="874"/>
      <c r="AO83" s="874"/>
      <c r="AP83" s="874"/>
      <c r="AQ83" s="874"/>
      <c r="AR83" s="874"/>
      <c r="AS83" s="874"/>
      <c r="AT83" s="874"/>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activeCell="F2" sqref="F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8635</v>
      </c>
      <c r="E3" s="33" t="s">
        <v>8638</v>
      </c>
      <c r="F3" s="33" t="s">
        <v>8634</v>
      </c>
    </row>
    <row r="4" spans="1:6" ht="39.6" customHeight="1" x14ac:dyDescent="0.15">
      <c r="B4" s="43">
        <v>1</v>
      </c>
      <c r="C4" s="44" t="s">
        <v>8633</v>
      </c>
      <c r="D4" s="45" t="s">
        <v>8627</v>
      </c>
      <c r="E4" s="46" t="s">
        <v>8625</v>
      </c>
      <c r="F4" s="44" t="s">
        <v>8639</v>
      </c>
    </row>
    <row r="5" spans="1:6" ht="39.6" customHeight="1" x14ac:dyDescent="0.15">
      <c r="B5" s="43">
        <v>2</v>
      </c>
      <c r="C5" s="44" t="s">
        <v>8626</v>
      </c>
      <c r="D5" s="45" t="s">
        <v>8627</v>
      </c>
      <c r="E5" s="430" t="s">
        <v>8945</v>
      </c>
      <c r="F5" s="47" t="s">
        <v>8628</v>
      </c>
    </row>
    <row r="6" spans="1:6" ht="39.6" customHeight="1" x14ac:dyDescent="0.15">
      <c r="B6" s="43">
        <v>3</v>
      </c>
      <c r="C6" s="44" t="s">
        <v>8629</v>
      </c>
      <c r="D6" s="45" t="s">
        <v>8627</v>
      </c>
      <c r="E6" s="46" t="s">
        <v>8625</v>
      </c>
      <c r="F6" s="47" t="s">
        <v>8630</v>
      </c>
    </row>
    <row r="7" spans="1:6" ht="39.6" customHeight="1" x14ac:dyDescent="0.15">
      <c r="B7" s="43">
        <v>4</v>
      </c>
      <c r="C7" s="44" t="s">
        <v>8631</v>
      </c>
      <c r="D7" s="45" t="s">
        <v>8627</v>
      </c>
      <c r="E7" s="46" t="s">
        <v>8625</v>
      </c>
      <c r="F7" s="47" t="s">
        <v>8632</v>
      </c>
    </row>
    <row r="8" spans="1:6" ht="39.6" customHeight="1" x14ac:dyDescent="0.15">
      <c r="B8" s="43">
        <v>5</v>
      </c>
      <c r="C8" s="47" t="s">
        <v>8636</v>
      </c>
      <c r="D8" s="45" t="s">
        <v>8627</v>
      </c>
      <c r="E8" s="48" t="s">
        <v>8657</v>
      </c>
      <c r="F8" s="47" t="s">
        <v>8637</v>
      </c>
    </row>
    <row r="9" spans="1:6" ht="54.95" customHeight="1" x14ac:dyDescent="0.15">
      <c r="B9" s="317">
        <v>6</v>
      </c>
      <c r="C9" s="318" t="s">
        <v>11168</v>
      </c>
      <c r="D9" s="319" t="s">
        <v>8627</v>
      </c>
      <c r="E9" s="319" t="str">
        <f>IF(入力フォーム!H44="有", "必須", "不要")</f>
        <v>不要</v>
      </c>
      <c r="F9" s="318" t="s">
        <v>11169</v>
      </c>
    </row>
    <row r="10" spans="1:6" ht="39.6" customHeight="1" x14ac:dyDescent="0.15">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8627</v>
      </c>
      <c r="E11" s="49" t="str">
        <f>IF(入力フォーム!H15="国外","必須","不要")</f>
        <v>不要</v>
      </c>
      <c r="F11" s="47" t="s">
        <v>8662</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55" zoomScaleNormal="55"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8" t="s">
        <v>9018</v>
      </c>
      <c r="B1" s="909"/>
      <c r="C1" s="909"/>
      <c r="D1" s="909"/>
      <c r="E1" s="909"/>
      <c r="F1" s="909"/>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53" t="s">
        <v>8641</v>
      </c>
      <c r="E16" s="454"/>
      <c r="F16" s="455"/>
      <c r="G16" s="29" t="s">
        <v>8541</v>
      </c>
      <c r="H16" s="29" t="s">
        <v>8642</v>
      </c>
      <c r="I16" s="29" t="s">
        <v>8643</v>
      </c>
      <c r="J16" s="193" t="s">
        <v>8601</v>
      </c>
      <c r="L16" s="230"/>
    </row>
    <row r="17" spans="2:12" s="195" customFormat="1" ht="49.5" x14ac:dyDescent="0.15">
      <c r="C17" s="194" t="s">
        <v>8035</v>
      </c>
      <c r="D17" s="437" t="s">
        <v>8539</v>
      </c>
      <c r="E17" s="911" t="s">
        <v>8970</v>
      </c>
      <c r="F17" s="912"/>
      <c r="G17" s="239" t="str">
        <f>IF(ISBLANK(H17),"必須","入力済")</f>
        <v>入力済</v>
      </c>
      <c r="H17" s="58" t="s">
        <v>11187</v>
      </c>
      <c r="I17" s="234" t="s">
        <v>8759</v>
      </c>
      <c r="J17" s="280" t="s">
        <v>9013</v>
      </c>
      <c r="L17" s="230"/>
    </row>
    <row r="18" spans="2:12" s="195" customFormat="1" ht="33" x14ac:dyDescent="0.15">
      <c r="C18" s="194" t="s">
        <v>8036</v>
      </c>
      <c r="D18" s="437"/>
      <c r="E18" s="912" t="s">
        <v>8821</v>
      </c>
      <c r="F18" s="912"/>
      <c r="G18" s="239" t="str">
        <f>IF(ISBLANK(H18),"必須","入力済")</f>
        <v>必須</v>
      </c>
      <c r="H18" s="58"/>
      <c r="I18" s="235" t="s">
        <v>8599</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53" t="s">
        <v>8641</v>
      </c>
      <c r="E22" s="454"/>
      <c r="F22" s="455"/>
      <c r="G22" s="29" t="s">
        <v>8541</v>
      </c>
      <c r="H22" s="236" t="s">
        <v>8642</v>
      </c>
      <c r="I22" s="29" t="s">
        <v>8643</v>
      </c>
      <c r="J22" s="193" t="s">
        <v>8601</v>
      </c>
      <c r="K22" s="230"/>
      <c r="L22" s="230"/>
    </row>
    <row r="23" spans="2:12" s="195" customFormat="1" ht="33" customHeight="1" x14ac:dyDescent="0.15">
      <c r="C23" s="194" t="s">
        <v>8035</v>
      </c>
      <c r="D23" s="913" t="s">
        <v>8645</v>
      </c>
      <c r="E23" s="910" t="s">
        <v>9015</v>
      </c>
      <c r="F23" s="910"/>
      <c r="G23" s="239" t="str">
        <f>IF(ISBLANK(H23),"必須","入力済")</f>
        <v>必須</v>
      </c>
      <c r="H23" s="91"/>
      <c r="I23" s="234" t="s">
        <v>8903</v>
      </c>
      <c r="J23" s="281" t="s">
        <v>8904</v>
      </c>
      <c r="K23" s="230"/>
      <c r="L23" s="230"/>
    </row>
    <row r="24" spans="2:12" s="195" customFormat="1" ht="33" customHeight="1" x14ac:dyDescent="0.15">
      <c r="C24" s="194" t="s">
        <v>8036</v>
      </c>
      <c r="D24" s="913"/>
      <c r="E24" s="910" t="s">
        <v>8593</v>
      </c>
      <c r="F24" s="910"/>
      <c r="G24" s="239" t="str">
        <f>IF(ISBLANK(H24),"必須","入力済")</f>
        <v>必須</v>
      </c>
      <c r="H24" s="105"/>
      <c r="I24" s="234" t="s">
        <v>8757</v>
      </c>
      <c r="J24" s="248" t="s">
        <v>8905</v>
      </c>
      <c r="K24" s="230"/>
      <c r="L24" s="230"/>
    </row>
    <row r="25" spans="2:12" s="195" customFormat="1" ht="33" customHeight="1" x14ac:dyDescent="0.15">
      <c r="C25" s="194" t="s">
        <v>8037</v>
      </c>
      <c r="D25" s="913"/>
      <c r="E25" s="910" t="s">
        <v>7881</v>
      </c>
      <c r="F25" s="910"/>
      <c r="G25" s="239" t="str">
        <f>IF(ISBLANK(H25),"必須","入力済")</f>
        <v>必須</v>
      </c>
      <c r="H25" s="57"/>
      <c r="I25" s="235" t="s">
        <v>8599</v>
      </c>
      <c r="J25" s="282" t="s">
        <v>8906</v>
      </c>
      <c r="K25" s="230"/>
      <c r="L25" s="230"/>
    </row>
    <row r="26" spans="2:12" s="195" customFormat="1" ht="33" customHeight="1" x14ac:dyDescent="0.15">
      <c r="C26" s="196" t="s">
        <v>8038</v>
      </c>
      <c r="D26" s="913"/>
      <c r="E26" s="910" t="s">
        <v>8578</v>
      </c>
      <c r="F26" s="910"/>
      <c r="G26" s="239" t="str">
        <f>IF(ISBLANK(H26),"必須","入力済")</f>
        <v>必須</v>
      </c>
      <c r="H26" s="57"/>
      <c r="I26" s="235" t="s">
        <v>8599</v>
      </c>
      <c r="J26" s="282" t="s">
        <v>8907</v>
      </c>
      <c r="K26" s="230"/>
      <c r="L26" s="230"/>
    </row>
    <row r="27" spans="2:12" s="195" customFormat="1" ht="33" x14ac:dyDescent="0.15">
      <c r="C27" s="196" t="s">
        <v>8039</v>
      </c>
      <c r="D27" s="913"/>
      <c r="E27" s="914" t="s">
        <v>8579</v>
      </c>
      <c r="F27" s="914"/>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8522</v>
      </c>
      <c r="D28" s="913"/>
      <c r="E28" s="910" t="s">
        <v>8997</v>
      </c>
      <c r="F28" s="910"/>
      <c r="G28" s="241" t="str">
        <f>IF(ISBLANK(H28), "任意", "入力済" &amp; CHAR(10) &amp; "（" &amp; LEN(SUBSTITUTE(H28, CHAR(10), "")) &amp; "文字）")</f>
        <v>任意</v>
      </c>
      <c r="H28" s="104"/>
      <c r="I28" s="234" t="s">
        <v>8759</v>
      </c>
      <c r="J28" s="248" t="s">
        <v>8996</v>
      </c>
    </row>
    <row r="29" spans="2:12" s="195" customFormat="1" ht="66" x14ac:dyDescent="0.15">
      <c r="C29" s="196" t="s">
        <v>8523</v>
      </c>
      <c r="D29" s="913"/>
      <c r="E29" s="910" t="s">
        <v>174</v>
      </c>
      <c r="F29" s="910"/>
      <c r="G29" s="241" t="str">
        <f>IF(ISBLANK(H29), "任意", "入力済" &amp; CHAR(10) &amp; "（" &amp; LEN(SUBSTITUTE(H29, CHAR(10), "")) &amp; "文字）")</f>
        <v>任意</v>
      </c>
      <c r="H29" s="104"/>
      <c r="I29" s="234" t="s">
        <v>8759</v>
      </c>
      <c r="J29" s="283" t="s">
        <v>9014</v>
      </c>
    </row>
    <row r="30" spans="2:12" s="195" customFormat="1" ht="82.5" x14ac:dyDescent="0.15">
      <c r="C30" s="196" t="s">
        <v>8524</v>
      </c>
      <c r="D30" s="913"/>
      <c r="E30" s="910" t="s">
        <v>8506</v>
      </c>
      <c r="F30" s="910"/>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53" t="s">
        <v>8650</v>
      </c>
      <c r="E34" s="454"/>
      <c r="F34" s="455"/>
      <c r="G34" s="453" t="s">
        <v>8653</v>
      </c>
      <c r="H34" s="454"/>
      <c r="I34" s="455"/>
      <c r="J34" s="29" t="s">
        <v>8651</v>
      </c>
      <c r="L34" s="230"/>
    </row>
    <row r="35" spans="2:12" s="195" customFormat="1" ht="49.5" customHeight="1" x14ac:dyDescent="0.15">
      <c r="C35" s="194" t="s">
        <v>8035</v>
      </c>
      <c r="D35" s="913" t="s">
        <v>8646</v>
      </c>
      <c r="E35" s="921" t="s">
        <v>9040</v>
      </c>
      <c r="F35" s="922"/>
      <c r="G35" s="91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9"/>
      <c r="I35" s="920"/>
      <c r="J35" s="284" t="s">
        <v>8892</v>
      </c>
    </row>
    <row r="36" spans="2:12" s="195" customFormat="1" ht="49.5" customHeight="1" x14ac:dyDescent="0.15">
      <c r="C36" s="194" t="s">
        <v>8036</v>
      </c>
      <c r="D36" s="913"/>
      <c r="E36" s="922" t="s">
        <v>8647</v>
      </c>
      <c r="F36" s="922"/>
      <c r="G36" s="915"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6"/>
      <c r="I36" s="917"/>
      <c r="J36" s="285" t="s">
        <v>8536</v>
      </c>
    </row>
    <row r="37" spans="2:12" s="195" customFormat="1" ht="49.5" customHeight="1" x14ac:dyDescent="0.15">
      <c r="C37" s="196" t="s">
        <v>8893</v>
      </c>
      <c r="D37" s="913"/>
      <c r="E37" s="922" t="s">
        <v>8648</v>
      </c>
      <c r="F37" s="922"/>
      <c r="G37" s="915"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6"/>
      <c r="I37" s="917"/>
      <c r="J37" s="285" t="s">
        <v>8537</v>
      </c>
    </row>
    <row r="38" spans="2:12" s="195" customFormat="1" ht="49.5" customHeight="1" x14ac:dyDescent="0.15">
      <c r="C38" s="196" t="s">
        <v>8038</v>
      </c>
      <c r="D38" s="913"/>
      <c r="E38" s="922" t="s">
        <v>8649</v>
      </c>
      <c r="F38" s="922"/>
      <c r="G38" s="915" t="str">
        <f>IF(OR(ISBLANK(H25), ISBLANK(H26)), "【要確認】利用目的、又は利用目的細区分が未選択",
    IF(ISNUMBER(MATCH(H25 &amp; H26, 参照D!AP5:AP106, 0)),
        "正常",
        "【要確認】異常な組み合わせ"))</f>
        <v>【要確認】利用目的、又は利用目的細区分が未選択</v>
      </c>
      <c r="H38" s="916"/>
      <c r="I38" s="917"/>
      <c r="J38" s="285" t="s">
        <v>8538</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53" t="s">
        <v>8652</v>
      </c>
      <c r="D42" s="454"/>
      <c r="E42" s="454"/>
      <c r="F42" s="455"/>
      <c r="G42" s="453" t="s">
        <v>8895</v>
      </c>
      <c r="H42" s="454"/>
      <c r="I42" s="455"/>
      <c r="J42" s="29" t="s">
        <v>8651</v>
      </c>
    </row>
    <row r="43" spans="2:12" s="195" customFormat="1" ht="54" customHeight="1" x14ac:dyDescent="0.35">
      <c r="C43" s="926" t="s">
        <v>8899</v>
      </c>
      <c r="D43" s="926"/>
      <c r="E43" s="926"/>
      <c r="F43" s="926"/>
      <c r="G43" s="925" t="str">
        <f>入力フォーム!H79&amp;行政用!H24</f>
        <v/>
      </c>
      <c r="H43" s="925"/>
      <c r="I43" s="925"/>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53" t="s">
        <v>8641</v>
      </c>
      <c r="E48" s="454"/>
      <c r="F48" s="455"/>
      <c r="G48" s="29" t="s">
        <v>8541</v>
      </c>
      <c r="H48" s="236" t="s">
        <v>8642</v>
      </c>
      <c r="I48" s="29" t="s">
        <v>8643</v>
      </c>
      <c r="J48" s="193" t="s">
        <v>8601</v>
      </c>
      <c r="L48" s="230"/>
    </row>
    <row r="49" spans="3:10" s="195" customFormat="1" ht="33" customHeight="1" x14ac:dyDescent="0.15">
      <c r="C49" s="194" t="s">
        <v>8035</v>
      </c>
      <c r="D49" s="923" t="s">
        <v>8654</v>
      </c>
      <c r="E49" s="922" t="s">
        <v>29</v>
      </c>
      <c r="F49" s="922"/>
      <c r="G49" s="213" t="str">
        <f>IF(ISBLANK(H49),"任意","入力済")</f>
        <v>任意</v>
      </c>
      <c r="H49" s="91"/>
      <c r="I49" s="234" t="s">
        <v>8903</v>
      </c>
      <c r="J49" s="281" t="s">
        <v>8908</v>
      </c>
    </row>
    <row r="50" spans="3:10" s="195" customFormat="1" ht="49.5" customHeight="1" x14ac:dyDescent="0.15">
      <c r="C50" s="194" t="s">
        <v>8036</v>
      </c>
      <c r="D50" s="924"/>
      <c r="E50" s="922" t="s">
        <v>9</v>
      </c>
      <c r="F50" s="922"/>
      <c r="G50" s="239" t="str">
        <f>IF(ISBLANK(H50),"必須","入力済")</f>
        <v>必須</v>
      </c>
      <c r="H50" s="90"/>
      <c r="I50" s="234" t="s">
        <v>8757</v>
      </c>
      <c r="J50" s="248" t="s">
        <v>8909</v>
      </c>
    </row>
    <row r="51" spans="3:10" s="195" customFormat="1" ht="49.5" customHeight="1" x14ac:dyDescent="0.15">
      <c r="C51" s="194" t="s">
        <v>8037</v>
      </c>
      <c r="D51" s="924"/>
      <c r="E51" s="922" t="s">
        <v>13</v>
      </c>
      <c r="F51" s="922"/>
      <c r="G51" s="239" t="str">
        <f>IF(ISBLANK(H51),"必須","入力済")</f>
        <v>必須</v>
      </c>
      <c r="H51" s="61"/>
      <c r="I51" s="234" t="s">
        <v>8757</v>
      </c>
      <c r="J51" s="248" t="s">
        <v>8998</v>
      </c>
    </row>
    <row r="52" spans="3:10" s="195" customFormat="1" ht="49.5" customHeight="1" x14ac:dyDescent="0.15">
      <c r="C52" s="196" t="s">
        <v>8038</v>
      </c>
      <c r="D52" s="924"/>
      <c r="E52" s="922" t="s">
        <v>8048</v>
      </c>
      <c r="F52" s="922"/>
      <c r="G52" s="239" t="str">
        <f>IF(ISBLANK(H52),"必須","入力済")</f>
        <v>必須</v>
      </c>
      <c r="H52" s="61"/>
      <c r="I52" s="234" t="s">
        <v>8757</v>
      </c>
      <c r="J52" s="248" t="s">
        <v>8910</v>
      </c>
    </row>
    <row r="53" spans="3:10" s="195" customFormat="1" ht="49.5" customHeight="1" x14ac:dyDescent="0.15">
      <c r="C53" s="196" t="s">
        <v>8039</v>
      </c>
      <c r="D53" s="924"/>
      <c r="E53" s="922" t="s">
        <v>137</v>
      </c>
      <c r="F53" s="92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8522</v>
      </c>
      <c r="D54" s="924"/>
      <c r="E54" s="922" t="s">
        <v>8914</v>
      </c>
      <c r="F54" s="922"/>
      <c r="G54" s="213" t="str">
        <f>IF(ISBLANK(H54),"任意","入力済")</f>
        <v>任意</v>
      </c>
      <c r="H54" s="91"/>
      <c r="I54" s="234" t="s">
        <v>8903</v>
      </c>
      <c r="J54" s="281" t="s">
        <v>8913</v>
      </c>
    </row>
    <row r="55" spans="3:10" s="195" customFormat="1" ht="33" x14ac:dyDescent="0.15">
      <c r="C55" s="196" t="s">
        <v>8523</v>
      </c>
      <c r="D55" s="924"/>
      <c r="E55" s="922" t="s">
        <v>8916</v>
      </c>
      <c r="F55" s="922"/>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x14ac:dyDescent="0.15">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x14ac:dyDescent="0.15">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x14ac:dyDescent="0.15">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x14ac:dyDescent="0.15">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8673</v>
      </c>
      <c r="F193" s="13" t="s">
        <v>8679</v>
      </c>
      <c r="G193" s="19"/>
      <c r="EP193" s="5">
        <v>254</v>
      </c>
      <c r="EQ193" s="13" t="s">
        <v>8321</v>
      </c>
      <c r="EY193" s="19"/>
      <c r="MP193" s="5">
        <v>254</v>
      </c>
      <c r="MQ193" s="13" t="s">
        <v>8321</v>
      </c>
      <c r="MS193" s="5">
        <v>258</v>
      </c>
      <c r="MT193" s="13" t="s">
        <v>8322</v>
      </c>
    </row>
    <row r="194" spans="5:358" x14ac:dyDescent="0.15">
      <c r="E194" s="35" t="s">
        <v>8672</v>
      </c>
      <c r="F194" s="13" t="s">
        <v>8678</v>
      </c>
      <c r="G194" s="19"/>
      <c r="EP194" s="5">
        <v>258</v>
      </c>
      <c r="EQ194" s="13" t="s">
        <v>8322</v>
      </c>
      <c r="EY194" s="19"/>
      <c r="MP194" s="5">
        <v>258</v>
      </c>
      <c r="MQ194" s="13" t="s">
        <v>8322</v>
      </c>
      <c r="MS194" s="5">
        <v>260</v>
      </c>
      <c r="MT194" s="13" t="s">
        <v>8323</v>
      </c>
    </row>
    <row r="195" spans="5:358" x14ac:dyDescent="0.15">
      <c r="E195" s="35" t="s">
        <v>8671</v>
      </c>
      <c r="F195" s="13" t="s">
        <v>8677</v>
      </c>
      <c r="G195" s="19"/>
      <c r="EP195" s="5">
        <v>260</v>
      </c>
      <c r="EQ195" s="13" t="s">
        <v>8323</v>
      </c>
      <c r="EY195" s="19"/>
      <c r="MP195" s="5">
        <v>260</v>
      </c>
      <c r="MQ195" s="13" t="s">
        <v>8323</v>
      </c>
      <c r="MS195" s="5">
        <v>100</v>
      </c>
      <c r="MT195" s="13" t="s">
        <v>8324</v>
      </c>
    </row>
    <row r="196" spans="5:358" x14ac:dyDescent="0.15">
      <c r="E196" s="35" t="s">
        <v>8670</v>
      </c>
      <c r="F196" s="13" t="s">
        <v>8676</v>
      </c>
      <c r="G196" s="19"/>
      <c r="EP196" s="5">
        <v>100</v>
      </c>
      <c r="EQ196" s="13" t="s">
        <v>8324</v>
      </c>
      <c r="EY196" s="19"/>
      <c r="MP196" s="5">
        <v>100</v>
      </c>
      <c r="MQ196" s="13" t="s">
        <v>8324</v>
      </c>
      <c r="MS196" s="5">
        <v>854</v>
      </c>
      <c r="MT196" s="13" t="s">
        <v>8325</v>
      </c>
    </row>
    <row r="197" spans="5:358" x14ac:dyDescent="0.15">
      <c r="E197" s="35" t="s">
        <v>8669</v>
      </c>
      <c r="F197" s="13" t="s">
        <v>8675</v>
      </c>
      <c r="G197" s="19"/>
      <c r="EP197" s="5">
        <v>854</v>
      </c>
      <c r="EQ197" s="13" t="s">
        <v>8325</v>
      </c>
      <c r="EY197" s="19"/>
      <c r="MP197" s="5">
        <v>854</v>
      </c>
      <c r="MQ197" s="13" t="s">
        <v>8325</v>
      </c>
      <c r="MS197" s="5" t="s">
        <v>8326</v>
      </c>
      <c r="MT197" s="13" t="s">
        <v>8327</v>
      </c>
    </row>
    <row r="198" spans="5:358" x14ac:dyDescent="0.15">
      <c r="E198" s="35" t="s">
        <v>8668</v>
      </c>
      <c r="F198" s="13" t="s">
        <v>8674</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9043</v>
      </c>
      <c r="Q9" s="17" t="s">
        <v>8445</v>
      </c>
      <c r="R9" s="13" t="s">
        <v>8052</v>
      </c>
      <c r="AC9" s="17" t="s">
        <v>7848</v>
      </c>
      <c r="AD9" s="17" t="s">
        <v>8483</v>
      </c>
    </row>
    <row r="10" spans="1:36" x14ac:dyDescent="0.15">
      <c r="E10" s="17" t="s">
        <v>7849</v>
      </c>
      <c r="F10" s="13" t="s">
        <v>7844</v>
      </c>
      <c r="H10" s="17" t="s">
        <v>7849</v>
      </c>
      <c r="I10" s="13" t="s">
        <v>8581</v>
      </c>
      <c r="N10" s="17" t="s">
        <v>7849</v>
      </c>
      <c r="O10" s="13" t="s">
        <v>9044</v>
      </c>
      <c r="AC10" s="17" t="s">
        <v>7849</v>
      </c>
      <c r="AD10" s="17" t="s">
        <v>8484</v>
      </c>
    </row>
    <row r="11" spans="1:36" x14ac:dyDescent="0.15">
      <c r="E11" s="17" t="s">
        <v>7850</v>
      </c>
      <c r="F11" s="13" t="s">
        <v>7845</v>
      </c>
      <c r="H11" s="17" t="s">
        <v>7850</v>
      </c>
      <c r="I11" s="13" t="s">
        <v>8580</v>
      </c>
      <c r="N11" s="17" t="s">
        <v>7850</v>
      </c>
      <c r="O11" s="13" t="s">
        <v>9045</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9056</v>
      </c>
      <c r="AC15" s="17" t="s">
        <v>203</v>
      </c>
      <c r="AD15" s="17" t="s">
        <v>8489</v>
      </c>
    </row>
    <row r="16" spans="1:36" x14ac:dyDescent="0.15">
      <c r="H16" s="17" t="s">
        <v>8020</v>
      </c>
      <c r="I16" s="13" t="s">
        <v>9057</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16143</cp:lastModifiedBy>
  <dcterms:modified xsi:type="dcterms:W3CDTF">2026-03-24T06:13:50Z</dcterms:modified>
</cp:coreProperties>
</file>