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U:\財政課員\財政担当\決算統計\□地方公営企業決算統計関係\★令和７年度（R6決統）\照会\20260114【京都府自治振興課 依頼2.6(金)〆】公営企業に係る「経営比較分析表」(令和６年度決算)の分析等について\05 起案・回答\下水道\"/>
    </mc:Choice>
  </mc:AlternateContent>
  <xr:revisionPtr revIDLastSave="0" documentId="13_ncr:1_{92991D6B-CDB0-4CE3-B0D1-F4D1C232399C}" xr6:coauthVersionLast="47" xr6:coauthVersionMax="47" xr10:uidLastSave="{00000000-0000-0000-0000-000000000000}"/>
  <workbookProtection workbookAlgorithmName="SHA-512" workbookHashValue="NSm6N0qjD0q46xfgXXMvGMOWHZ6jnRVkDDJamV5m8DC8cFGGouVlruLaBQ4vZNWxWjnP5GWR7SRXM82APwU6xA==" workbookSaltValue="2rOsTrUjJ3oPEtUpBPOtmg==" workbookSpinCount="100000" lockStructure="1"/>
  <bookViews>
    <workbookView xWindow="-120" yWindow="-120" windowWidth="29040" windowHeight="176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I85" i="4"/>
  <c r="F85" i="4"/>
  <c r="E85" i="4"/>
  <c r="AT10" i="4"/>
  <c r="AL10" i="4"/>
  <c r="I10" i="4"/>
  <c r="AL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<sst xmlns="http://schemas.openxmlformats.org/spreadsheetml/2006/main" count="231" uniqueCount="116">
  <si>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</si>
  <si>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</si>
  <si>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</si>
  <si>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</si>
  <si>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</si>
  <si>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</si>
  <si>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</si>
  <si>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</si>
  <si>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</si>
  <si>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</si>
  <si>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</si>
  <si>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</si>
  <si>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</si>
  <si>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</si>
  <si>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</si>
  <si>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</si>
  <si>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</si>
  <si>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</si>
  <si>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</si>
  <si>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</si>
  <si>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</si>
  <si>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</si>
  <si>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</si>
  <si>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</si>
  <si>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</si>
  <si>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</si>
  <si>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</si>
  <si>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</si>
  <si>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</si>
  <si>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</si>
  <si>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</si>
  <si>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</si>
  <si>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</si>
  <si>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</si>
  <si>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</si>
  <si>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</si>
  <si>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</si>
  <si>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</si>
  <si>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</si>
  <si>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</si>
  <si>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</si>
  <si>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</si>
  <si>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</si>
  <si>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</si>
  <si>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</si>
  <si>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</si>
  <si>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</si>
  <si>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</si>
  <si>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</si>
  <si>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</si>
  <si>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</si>
  <si>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</si>
  <si>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</si>
  <si>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</si>
  <si>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</si>
  <si>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</si>
  <si>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</si>
  <si>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</si>
  <si>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</si>
  <si>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</si>
  <si>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</si>
  <si>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</si>
  <si>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</si>
  <si>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</si>
  <si>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</si>
  <si>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</si>
  <si>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</si>
  <si>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</si>
  <si>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</si>
  <si>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</si>
  <si>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</si>
  <si>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</si>
  <si>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</si>
  <si>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</si>
  <si>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</si>
  <si>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</si>
  <si>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</si>
  <si>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</si>
  <si>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</si>
  <si>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</si>
  <si>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</si>
  <si>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</si>
  <si>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</si>
  <si>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</si>
  <si>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</si>
  <si>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</si>
  <si>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</si>
  <si>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</si>
  <si>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</si>
  <si>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</si>
  <si>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</si>
  <si>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</si>
  <si>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</si>
  <si>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</si>
  <si>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</si>
  <si>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</si>
  <si>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綾部市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</si>
  <si>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</si>
  <si>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</si>
  <si>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</si>
  <si>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</si>
  <si>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</si>
  <si>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</si>
  <si>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</si>
  <si>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</si>
  <si>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</si>
  <si>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</si>
  <si>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</si>
  <si>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</si>
  <si>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</si>
  <si>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</si>
  <si>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</si>
  <si>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</si>
  <si>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①有形固定資産減価償却率は、類似団体と比較して低い水準ですが、平成31年4月1日に法適化した影響があり、単純比較が難しい状況です。
②管渠老朽化率及び③管渠改善率については、管渠は比較的新しいため、現状大規模な改修を行う必要はありません。</t>
    <phoneticPr fontId="4"/>
  </si>
  <si>
    <t>①経常収支比率は100％を下回っており、類似団体と比較して低い水準です。収益に占める一般会計繰入金の割合が高い状況であり、経営改善を図る必要があります。また、⑤経費回収率も100％を下回っています。令和5年4月に使用料改定を行い、全国平均は上回りましたが、引き続き収益の確保及び汚水処理費の削減に努めます。
②累積欠損金比率は、類似団体と比較して高い水準です。本年度決算が赤字であったことから累積欠損金が増加しました。累積欠損金の解消に向け経営改善を図る必要があります。
③流動比率は100％を下回っており、類似団体と比較して低い水準です。企業債の償還は平準化債の発行と一般会計繰入金に依存している状況です。
④企業債残高対事業規模比率は企業債の償還が進んだことにより改善したものの、類似団体と比較すると大きく上回っており、維持管理費等も含めて適正な使用料収益の確保が必要です。
⑥汚水処理原価は、類似団体と比較して高い水準です。維持管理費の削減、接続率の向上による有収水量を増加させる取り組みが必要です。
⑦施設利用率は類似団体と比較して高い水準ですが、引き続き適切な投資・改修計画を検討する必要があります。
⑧水洗化率は、類似団体と比較して高い水準となっていますが、引き続き水洗化の普及促進に努めていく必要があります。</t>
    <rPh sb="115" eb="119">
      <t>ゼンコクヘイキン</t>
    </rPh>
    <rPh sb="120" eb="122">
      <t>ウワマワ</t>
    </rPh>
    <phoneticPr fontId="4"/>
  </si>
  <si>
    <t>令和5年4月に使用料改定を行い、収益の改善を図ったが、流動比率は10％程度と非常に低い水準であり、経営は、一般会計からの繰入金及び企業債借入に大きく依存しており、引き続き厳しい状態であると認識しています。
また、近年技術職の採用が少ないことから、人材確保も課題となっています。
今後、処理場設備や管渠の老朽化、物価高騰による営業費用の更なる増加、人口減少に伴う使用料収益の減少が見込まれることから、引き続き適正な使用料のあり方を定期的に検討し、安定的な使用料収益の確保を目指すとともに、汚水処理原価を減少させるために、徹底した維持管理費の削減、適切な投資・改修計画を行い、経営の安定化を図りたいと考えています。</t>
    <rPh sb="0" eb="2">
      <t>レイワ</t>
    </rPh>
    <rPh sb="27" eb="31">
      <t>リュウドウヒリツ</t>
    </rPh>
    <rPh sb="35" eb="37">
      <t>テイド</t>
    </rPh>
    <rPh sb="38" eb="40">
      <t>ヒジョウ</t>
    </rPh>
    <rPh sb="41" eb="42">
      <t>ヒク</t>
    </rPh>
    <rPh sb="43" eb="45">
      <t>スイジュン</t>
    </rPh>
    <rPh sb="49" eb="51">
      <t>ケイエイ</t>
    </rPh>
    <rPh sb="53" eb="57">
      <t>イッパンカイケイ</t>
    </rPh>
    <rPh sb="60" eb="63">
      <t>クリイレキン</t>
    </rPh>
    <rPh sb="63" eb="64">
      <t>オヨ</t>
    </rPh>
    <rPh sb="65" eb="68">
      <t>キギョウサイ</t>
    </rPh>
    <rPh sb="68" eb="70">
      <t>カリイレ</t>
    </rPh>
    <rPh sb="71" eb="72">
      <t>オオ</t>
    </rPh>
    <rPh sb="74" eb="76">
      <t>イゾン</t>
    </rPh>
    <rPh sb="106" eb="108">
      <t>キンネン</t>
    </rPh>
    <rPh sb="108" eb="111">
      <t>ギジュツショク</t>
    </rPh>
    <rPh sb="112" eb="114">
      <t>サイヨウ</t>
    </rPh>
    <rPh sb="115" eb="116">
      <t>スク</t>
    </rPh>
    <rPh sb="123" eb="127">
      <t>ジンザイカクホ</t>
    </rPh>
    <rPh sb="128" eb="130">
      <t>カダイ</t>
    </rPh>
    <rPh sb="139" eb="141">
      <t>コンゴ</t>
    </rPh>
    <rPh sb="142" eb="145">
      <t>ショリジョウ</t>
    </rPh>
    <rPh sb="145" eb="147">
      <t>セツビ</t>
    </rPh>
    <rPh sb="148" eb="150">
      <t>カンキョ</t>
    </rPh>
    <rPh sb="151" eb="154">
      <t>ロウキュウカ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</si>
</sst>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A4-469F-BE9B-492E92EF4F6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2FA4-469F-BE9B-492E92EF4F6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53</c:v>
                </c:pt>
                <c:pt idx="1">
                  <c:v>53.3</c:v>
                </c:pt>
                <c:pt idx="2">
                  <c:v>51.08</c:v>
                </c:pt>
                <c:pt idx="3">
                  <c:v>56.28</c:v>
                </c:pt>
                <c:pt idx="4">
                  <c:v>54.72</c:v>
                </c:pt>
              </c:numCache>
            </c:numRef>
          </c:val>
          <c:extLst>
            <c:ext xmlns:c16="http://schemas.microsoft.com/office/drawing/2014/chart" uri="{C3380CC4-5D6E-409C-BE32-E72D297353CC}">
              <c16:uniqueId val="{00000000-BB78-4EFA-80C4-CAF87F3E4C5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BB78-4EFA-80C4-CAF87F3E4C5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93.47</c:v>
                </c:pt>
                <c:pt idx="1">
                  <c:v>93.49</c:v>
                </c:pt>
                <c:pt idx="2">
                  <c:v>93.55</c:v>
                </c:pt>
                <c:pt idx="3">
                  <c:v>93.66</c:v>
                </c:pt>
                <c:pt idx="4">
                  <c:v>93.69</c:v>
                </c:pt>
              </c:numCache>
            </c:numRef>
          </c:val>
          <c:extLst>
            <c:ext xmlns:c16="http://schemas.microsoft.com/office/drawing/2014/chart" uri="{C3380CC4-5D6E-409C-BE32-E72D297353CC}">
              <c16:uniqueId val="{00000000-3697-46E9-916A-E3B028A06B3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3697-46E9-916A-E3B028A06B3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85.88</c:v>
                </c:pt>
                <c:pt idx="1">
                  <c:v>82.74</c:v>
                </c:pt>
                <c:pt idx="2">
                  <c:v>82.49</c:v>
                </c:pt>
                <c:pt idx="3">
                  <c:v>83.75</c:v>
                </c:pt>
                <c:pt idx="4">
                  <c:v>86.25</c:v>
                </c:pt>
              </c:numCache>
            </c:numRef>
          </c:val>
          <c:extLst>
            <c:ext xmlns:c16="http://schemas.microsoft.com/office/drawing/2014/chart" uri="{C3380CC4-5D6E-409C-BE32-E72D297353CC}">
              <c16:uniqueId val="{00000000-8F14-4DE1-AB19-728119D48AB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8F14-4DE1-AB19-728119D48AB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7.29</c:v>
                </c:pt>
                <c:pt idx="1">
                  <c:v>10.67</c:v>
                </c:pt>
                <c:pt idx="2">
                  <c:v>13.87</c:v>
                </c:pt>
                <c:pt idx="3">
                  <c:v>17</c:v>
                </c:pt>
                <c:pt idx="4">
                  <c:v>20.100000000000001</c:v>
                </c:pt>
              </c:numCache>
            </c:numRef>
          </c:val>
          <c:extLst>
            <c:ext xmlns:c16="http://schemas.microsoft.com/office/drawing/2014/chart" uri="{C3380CC4-5D6E-409C-BE32-E72D297353CC}">
              <c16:uniqueId val="{00000000-FA8C-4CD3-8055-C2F1BC058F4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FA8C-4CD3-8055-C2F1BC058F4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88-4868-87D0-24EB7C28E68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FE88-4868-87D0-24EB7C28E68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306.08</c:v>
                </c:pt>
                <c:pt idx="1">
                  <c:v>419.44</c:v>
                </c:pt>
                <c:pt idx="2">
                  <c:v>529.21</c:v>
                </c:pt>
                <c:pt idx="3">
                  <c:v>556.34</c:v>
                </c:pt>
                <c:pt idx="4">
                  <c:v>610.46</c:v>
                </c:pt>
              </c:numCache>
            </c:numRef>
          </c:val>
          <c:extLst>
            <c:ext xmlns:c16="http://schemas.microsoft.com/office/drawing/2014/chart" uri="{C3380CC4-5D6E-409C-BE32-E72D297353CC}">
              <c16:uniqueId val="{00000000-035A-4672-A29B-C401F576EC4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035A-4672-A29B-C401F576EC4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10.199999999999999</c:v>
                </c:pt>
                <c:pt idx="1">
                  <c:v>11.79</c:v>
                </c:pt>
                <c:pt idx="2">
                  <c:v>11.01</c:v>
                </c:pt>
                <c:pt idx="3">
                  <c:v>20.47</c:v>
                </c:pt>
                <c:pt idx="4">
                  <c:v>10.59</c:v>
                </c:pt>
              </c:numCache>
            </c:numRef>
          </c:val>
          <c:extLst>
            <c:ext xmlns:c16="http://schemas.microsoft.com/office/drawing/2014/chart" uri="{C3380CC4-5D6E-409C-BE32-E72D297353CC}">
              <c16:uniqueId val="{00000000-70E5-4A04-8B57-BC1B629242B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70E5-4A04-8B57-BC1B629242B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3988.51</c:v>
                </c:pt>
                <c:pt idx="1">
                  <c:v>3875.49</c:v>
                </c:pt>
                <c:pt idx="2">
                  <c:v>3732.59</c:v>
                </c:pt>
                <c:pt idx="3">
                  <c:v>3146.66</c:v>
                </c:pt>
                <c:pt idx="4">
                  <c:v>2976.66</c:v>
                </c:pt>
              </c:numCache>
            </c:numRef>
          </c:val>
          <c:extLst>
            <c:ext xmlns:c16="http://schemas.microsoft.com/office/drawing/2014/chart" uri="{C3380CC4-5D6E-409C-BE32-E72D297353CC}">
              <c16:uniqueId val="{00000000-663F-4581-A464-17A003EB0D2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663F-4581-A464-17A003EB0D2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52.69</c:v>
                </c:pt>
                <c:pt idx="1">
                  <c:v>47.99</c:v>
                </c:pt>
                <c:pt idx="2">
                  <c:v>48.42</c:v>
                </c:pt>
                <c:pt idx="3">
                  <c:v>53.94</c:v>
                </c:pt>
                <c:pt idx="4">
                  <c:v>55.67</c:v>
                </c:pt>
              </c:numCache>
            </c:numRef>
          </c:val>
          <c:extLst>
            <c:ext xmlns:c16="http://schemas.microsoft.com/office/drawing/2014/chart" uri="{C3380CC4-5D6E-409C-BE32-E72D297353CC}">
              <c16:uniqueId val="{00000000-BEE1-4606-B664-FBFCA9AB8C7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BEE1-4606-B664-FBFCA9AB8C7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321.08</c:v>
                </c:pt>
                <c:pt idx="1">
                  <c:v>353.54</c:v>
                </c:pt>
                <c:pt idx="2">
                  <c:v>353.38</c:v>
                </c:pt>
                <c:pt idx="3">
                  <c:v>371.16</c:v>
                </c:pt>
                <c:pt idx="4">
                  <c:v>376.52</c:v>
                </c:pt>
              </c:numCache>
            </c:numRef>
          </c:val>
          <c:extLst>
            <c:ext xmlns:c16="http://schemas.microsoft.com/office/drawing/2014/chart" uri="{C3380CC4-5D6E-409C-BE32-E72D297353CC}">
              <c16:uniqueId val="{00000000-6903-4F55-920B-54669E90147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6903-4F55-920B-54669E90147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京都府　綾部市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31072</v>
      </c>
      <c r="AM8" s="41"/>
      <c r="AN8" s="41"/>
      <c r="AO8" s="41"/>
      <c r="AP8" s="41"/>
      <c r="AQ8" s="41"/>
      <c r="AR8" s="41"/>
      <c r="AS8" s="41"/>
      <c r="AT8" s="34">
        <f>データ!T6</f>
        <v>347.1</v>
      </c>
      <c r="AU8" s="34"/>
      <c r="AV8" s="34"/>
      <c r="AW8" s="34"/>
      <c r="AX8" s="34"/>
      <c r="AY8" s="34"/>
      <c r="AZ8" s="34"/>
      <c r="BA8" s="34"/>
      <c r="BB8" s="34">
        <f>データ!U6</f>
        <v>89.52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57.16</v>
      </c>
      <c r="J10" s="34"/>
      <c r="K10" s="34"/>
      <c r="L10" s="34"/>
      <c r="M10" s="34"/>
      <c r="N10" s="34"/>
      <c r="O10" s="34"/>
      <c r="P10" s="34">
        <f>データ!P6</f>
        <v>12.58</v>
      </c>
      <c r="Q10" s="34"/>
      <c r="R10" s="34"/>
      <c r="S10" s="34"/>
      <c r="T10" s="34"/>
      <c r="U10" s="34"/>
      <c r="V10" s="34"/>
      <c r="W10" s="34">
        <f>データ!Q6</f>
        <v>90.91</v>
      </c>
      <c r="X10" s="34"/>
      <c r="Y10" s="34"/>
      <c r="Z10" s="34"/>
      <c r="AA10" s="34"/>
      <c r="AB10" s="34"/>
      <c r="AC10" s="34"/>
      <c r="AD10" s="41">
        <f>データ!R6</f>
        <v>3300</v>
      </c>
      <c r="AE10" s="41"/>
      <c r="AF10" s="41"/>
      <c r="AG10" s="41"/>
      <c r="AH10" s="41"/>
      <c r="AI10" s="41"/>
      <c r="AJ10" s="41"/>
      <c r="AK10" s="2"/>
      <c r="AL10" s="41">
        <f>データ!V6</f>
        <v>3880</v>
      </c>
      <c r="AM10" s="41"/>
      <c r="AN10" s="41"/>
      <c r="AO10" s="41"/>
      <c r="AP10" s="41"/>
      <c r="AQ10" s="41"/>
      <c r="AR10" s="41"/>
      <c r="AS10" s="41"/>
      <c r="AT10" s="34">
        <f>データ!W6</f>
        <v>2.96</v>
      </c>
      <c r="AU10" s="34"/>
      <c r="AV10" s="34"/>
      <c r="AW10" s="34"/>
      <c r="AX10" s="34"/>
      <c r="AY10" s="34"/>
      <c r="AZ10" s="34"/>
      <c r="BA10" s="34"/>
      <c r="BB10" s="34">
        <f>データ!X6</f>
        <v>1310.81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xV6+Z6ONs65aCJIUdymh6Ieq/goB3zSDvBKrbYIqAjwGbVDVo6GavQMEuPqlQ0jtiL+LTdEu8WBrRfajWY3Kzw==" saltValue="4dIeO+RYizstOFKNCQIJr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262030</v>
      </c>
      <c r="D6" s="19">
        <f t="shared" si="3"/>
        <v>46</v>
      </c>
      <c r="E6" s="19">
        <f t="shared" si="3"/>
        <v>17</v>
      </c>
      <c r="F6" s="19">
        <f t="shared" si="3"/>
        <v>5</v>
      </c>
      <c r="G6" s="19">
        <f t="shared" si="3"/>
        <v>0</v>
      </c>
      <c r="H6" s="19" t="str">
        <f t="shared" si="3"/>
        <v>京都府　綾部市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57.16</v>
      </c>
      <c r="P6" s="20">
        <f t="shared" si="3"/>
        <v>12.58</v>
      </c>
      <c r="Q6" s="20">
        <f t="shared" si="3"/>
        <v>90.91</v>
      </c>
      <c r="R6" s="20">
        <f t="shared" si="3"/>
        <v>3300</v>
      </c>
      <c r="S6" s="20">
        <f t="shared" si="3"/>
        <v>31072</v>
      </c>
      <c r="T6" s="20">
        <f t="shared" si="3"/>
        <v>347.1</v>
      </c>
      <c r="U6" s="20">
        <f t="shared" si="3"/>
        <v>89.52</v>
      </c>
      <c r="V6" s="20">
        <f t="shared" si="3"/>
        <v>3880</v>
      </c>
      <c r="W6" s="20">
        <f t="shared" si="3"/>
        <v>2.96</v>
      </c>
      <c r="X6" s="20">
        <f t="shared" si="3"/>
        <v>1310.81</v>
      </c>
      <c r="Y6" s="21">
        <f>IF(Y7="",NA(),Y7)</f>
        <v>85.88</v>
      </c>
      <c r="Z6" s="21">
        <f t="shared" ref="Z6:AH6" si="4">IF(Z7="",NA(),Z7)</f>
        <v>82.74</v>
      </c>
      <c r="AA6" s="21">
        <f t="shared" si="4"/>
        <v>82.49</v>
      </c>
      <c r="AB6" s="21">
        <f t="shared" si="4"/>
        <v>83.75</v>
      </c>
      <c r="AC6" s="21">
        <f t="shared" si="4"/>
        <v>86.25</v>
      </c>
      <c r="AD6" s="21">
        <f t="shared" si="4"/>
        <v>106.37</v>
      </c>
      <c r="AE6" s="21">
        <f t="shared" si="4"/>
        <v>106.07</v>
      </c>
      <c r="AF6" s="21">
        <f t="shared" si="4"/>
        <v>105.5</v>
      </c>
      <c r="AG6" s="21">
        <f t="shared" si="4"/>
        <v>106.35</v>
      </c>
      <c r="AH6" s="21">
        <f t="shared" si="4"/>
        <v>106.62</v>
      </c>
      <c r="AI6" s="20" t="str">
        <f>IF(AI7="","",IF(AI7="-","【-】","【"&amp;SUBSTITUTE(TEXT(AI7,"#,##0.00"),"-","△")&amp;"】"))</f>
        <v>【104.30】</v>
      </c>
      <c r="AJ6" s="21">
        <f>IF(AJ7="",NA(),AJ7)</f>
        <v>306.08</v>
      </c>
      <c r="AK6" s="21">
        <f t="shared" ref="AK6:AS6" si="5">IF(AK7="",NA(),AK7)</f>
        <v>419.44</v>
      </c>
      <c r="AL6" s="21">
        <f t="shared" si="5"/>
        <v>529.21</v>
      </c>
      <c r="AM6" s="21">
        <f t="shared" si="5"/>
        <v>556.34</v>
      </c>
      <c r="AN6" s="21">
        <f t="shared" si="5"/>
        <v>610.46</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10.199999999999999</v>
      </c>
      <c r="AV6" s="21">
        <f t="shared" ref="AV6:BD6" si="6">IF(AV7="",NA(),AV7)</f>
        <v>11.79</v>
      </c>
      <c r="AW6" s="21">
        <f t="shared" si="6"/>
        <v>11.01</v>
      </c>
      <c r="AX6" s="21">
        <f t="shared" si="6"/>
        <v>20.47</v>
      </c>
      <c r="AY6" s="21">
        <f t="shared" si="6"/>
        <v>10.59</v>
      </c>
      <c r="AZ6" s="21">
        <f t="shared" si="6"/>
        <v>29.13</v>
      </c>
      <c r="BA6" s="21">
        <f t="shared" si="6"/>
        <v>35.69</v>
      </c>
      <c r="BB6" s="21">
        <f t="shared" si="6"/>
        <v>38.4</v>
      </c>
      <c r="BC6" s="21">
        <f t="shared" si="6"/>
        <v>44.04</v>
      </c>
      <c r="BD6" s="21">
        <f t="shared" si="6"/>
        <v>58.25</v>
      </c>
      <c r="BE6" s="20" t="str">
        <f>IF(BE7="","",IF(BE7="-","【-】","【"&amp;SUBSTITUTE(TEXT(BE7,"#,##0.00"),"-","△")&amp;"】"))</f>
        <v>【47.19】</v>
      </c>
      <c r="BF6" s="21">
        <f>IF(BF7="",NA(),BF7)</f>
        <v>3988.51</v>
      </c>
      <c r="BG6" s="21">
        <f t="shared" ref="BG6:BO6" si="7">IF(BG7="",NA(),BG7)</f>
        <v>3875.49</v>
      </c>
      <c r="BH6" s="21">
        <f t="shared" si="7"/>
        <v>3732.59</v>
      </c>
      <c r="BI6" s="21">
        <f t="shared" si="7"/>
        <v>3146.66</v>
      </c>
      <c r="BJ6" s="21">
        <f t="shared" si="7"/>
        <v>2976.66</v>
      </c>
      <c r="BK6" s="21">
        <f t="shared" si="7"/>
        <v>867.83</v>
      </c>
      <c r="BL6" s="21">
        <f t="shared" si="7"/>
        <v>791.76</v>
      </c>
      <c r="BM6" s="21">
        <f t="shared" si="7"/>
        <v>900.82</v>
      </c>
      <c r="BN6" s="21">
        <f t="shared" si="7"/>
        <v>839.21</v>
      </c>
      <c r="BO6" s="21">
        <f t="shared" si="7"/>
        <v>791.46</v>
      </c>
      <c r="BP6" s="20" t="str">
        <f>IF(BP7="","",IF(BP7="-","【-】","【"&amp;SUBSTITUTE(TEXT(BP7,"#,##0.00"),"-","△")&amp;"】"))</f>
        <v>【798.10】</v>
      </c>
      <c r="BQ6" s="21">
        <f>IF(BQ7="",NA(),BQ7)</f>
        <v>52.69</v>
      </c>
      <c r="BR6" s="21">
        <f t="shared" ref="BR6:BZ6" si="8">IF(BR7="",NA(),BR7)</f>
        <v>47.99</v>
      </c>
      <c r="BS6" s="21">
        <f t="shared" si="8"/>
        <v>48.42</v>
      </c>
      <c r="BT6" s="21">
        <f t="shared" si="8"/>
        <v>53.94</v>
      </c>
      <c r="BU6" s="21">
        <f t="shared" si="8"/>
        <v>55.67</v>
      </c>
      <c r="BV6" s="21">
        <f t="shared" si="8"/>
        <v>57.08</v>
      </c>
      <c r="BW6" s="21">
        <f t="shared" si="8"/>
        <v>56.26</v>
      </c>
      <c r="BX6" s="21">
        <f t="shared" si="8"/>
        <v>52.94</v>
      </c>
      <c r="BY6" s="21">
        <f t="shared" si="8"/>
        <v>52.05</v>
      </c>
      <c r="BZ6" s="21">
        <f t="shared" si="8"/>
        <v>47.96</v>
      </c>
      <c r="CA6" s="20" t="str">
        <f>IF(CA7="","",IF(CA7="-","【-】","【"&amp;SUBSTITUTE(TEXT(CA7,"#,##0.00"),"-","△")&amp;"】"))</f>
        <v>【54.51】</v>
      </c>
      <c r="CB6" s="21">
        <f>IF(CB7="",NA(),CB7)</f>
        <v>321.08</v>
      </c>
      <c r="CC6" s="21">
        <f t="shared" ref="CC6:CK6" si="9">IF(CC7="",NA(),CC7)</f>
        <v>353.54</v>
      </c>
      <c r="CD6" s="21">
        <f t="shared" si="9"/>
        <v>353.38</v>
      </c>
      <c r="CE6" s="21">
        <f t="shared" si="9"/>
        <v>371.16</v>
      </c>
      <c r="CF6" s="21">
        <f t="shared" si="9"/>
        <v>376.52</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53</v>
      </c>
      <c r="CN6" s="21">
        <f t="shared" ref="CN6:CV6" si="10">IF(CN7="",NA(),CN7)</f>
        <v>53.3</v>
      </c>
      <c r="CO6" s="21">
        <f t="shared" si="10"/>
        <v>51.08</v>
      </c>
      <c r="CP6" s="21">
        <f t="shared" si="10"/>
        <v>56.28</v>
      </c>
      <c r="CQ6" s="21">
        <f t="shared" si="10"/>
        <v>54.72</v>
      </c>
      <c r="CR6" s="21">
        <f t="shared" si="10"/>
        <v>54.83</v>
      </c>
      <c r="CS6" s="21">
        <f t="shared" si="10"/>
        <v>66.53</v>
      </c>
      <c r="CT6" s="21">
        <f t="shared" si="10"/>
        <v>52.35</v>
      </c>
      <c r="CU6" s="21">
        <f t="shared" si="10"/>
        <v>46.25</v>
      </c>
      <c r="CV6" s="21">
        <f t="shared" si="10"/>
        <v>45.32</v>
      </c>
      <c r="CW6" s="20" t="str">
        <f>IF(CW7="","",IF(CW7="-","【-】","【"&amp;SUBSTITUTE(TEXT(CW7,"#,##0.00"),"-","△")&amp;"】"))</f>
        <v>【49.92】</v>
      </c>
      <c r="CX6" s="21">
        <f>IF(CX7="",NA(),CX7)</f>
        <v>93.47</v>
      </c>
      <c r="CY6" s="21">
        <f t="shared" ref="CY6:DG6" si="11">IF(CY7="",NA(),CY7)</f>
        <v>93.49</v>
      </c>
      <c r="CZ6" s="21">
        <f t="shared" si="11"/>
        <v>93.55</v>
      </c>
      <c r="DA6" s="21">
        <f t="shared" si="11"/>
        <v>93.66</v>
      </c>
      <c r="DB6" s="21">
        <f t="shared" si="11"/>
        <v>93.69</v>
      </c>
      <c r="DC6" s="21">
        <f t="shared" si="11"/>
        <v>84.7</v>
      </c>
      <c r="DD6" s="21">
        <f t="shared" si="11"/>
        <v>84.67</v>
      </c>
      <c r="DE6" s="21">
        <f t="shared" si="11"/>
        <v>84.39</v>
      </c>
      <c r="DF6" s="21">
        <f t="shared" si="11"/>
        <v>83.96</v>
      </c>
      <c r="DG6" s="21">
        <f t="shared" si="11"/>
        <v>83.54</v>
      </c>
      <c r="DH6" s="20" t="str">
        <f>IF(DH7="","",IF(DH7="-","【-】","【"&amp;SUBSTITUTE(TEXT(DH7,"#,##0.00"),"-","△")&amp;"】"))</f>
        <v>【87.80】</v>
      </c>
      <c r="DI6" s="21">
        <f>IF(DI7="",NA(),DI7)</f>
        <v>7.29</v>
      </c>
      <c r="DJ6" s="21">
        <f t="shared" ref="DJ6:DR6" si="12">IF(DJ7="",NA(),DJ7)</f>
        <v>10.67</v>
      </c>
      <c r="DK6" s="21">
        <f t="shared" si="12"/>
        <v>13.87</v>
      </c>
      <c r="DL6" s="21">
        <f t="shared" si="12"/>
        <v>17</v>
      </c>
      <c r="DM6" s="21">
        <f t="shared" si="12"/>
        <v>20.100000000000001</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262030</v>
      </c>
      <c r="D7" s="23">
        <v>46</v>
      </c>
      <c r="E7" s="23">
        <v>17</v>
      </c>
      <c r="F7" s="23">
        <v>5</v>
      </c>
      <c r="G7" s="23">
        <v>0</v>
      </c>
      <c r="H7" s="23" t="s">
        <v>96</v>
      </c>
      <c r="I7" s="23" t="s">
        <v>97</v>
      </c>
      <c r="J7" s="23" t="s">
        <v>98</v>
      </c>
      <c r="K7" s="23" t="s">
        <v>99</v>
      </c>
      <c r="L7" s="23" t="s">
        <v>100</v>
      </c>
      <c r="M7" s="23" t="s">
        <v>101</v>
      </c>
      <c r="N7" s="24" t="s">
        <v>102</v>
      </c>
      <c r="O7" s="24">
        <v>57.16</v>
      </c>
      <c r="P7" s="24">
        <v>12.58</v>
      </c>
      <c r="Q7" s="24">
        <v>90.91</v>
      </c>
      <c r="R7" s="24">
        <v>3300</v>
      </c>
      <c r="S7" s="24">
        <v>31072</v>
      </c>
      <c r="T7" s="24">
        <v>347.1</v>
      </c>
      <c r="U7" s="24">
        <v>89.52</v>
      </c>
      <c r="V7" s="24">
        <v>3880</v>
      </c>
      <c r="W7" s="24">
        <v>2.96</v>
      </c>
      <c r="X7" s="24">
        <v>1310.81</v>
      </c>
      <c r="Y7" s="24">
        <v>85.88</v>
      </c>
      <c r="Z7" s="24">
        <v>82.74</v>
      </c>
      <c r="AA7" s="24">
        <v>82.49</v>
      </c>
      <c r="AB7" s="24">
        <v>83.75</v>
      </c>
      <c r="AC7" s="24">
        <v>86.25</v>
      </c>
      <c r="AD7" s="24">
        <v>106.37</v>
      </c>
      <c r="AE7" s="24">
        <v>106.07</v>
      </c>
      <c r="AF7" s="24">
        <v>105.5</v>
      </c>
      <c r="AG7" s="24">
        <v>106.35</v>
      </c>
      <c r="AH7" s="24">
        <v>106.62</v>
      </c>
      <c r="AI7" s="24">
        <v>104.3</v>
      </c>
      <c r="AJ7" s="24">
        <v>306.08</v>
      </c>
      <c r="AK7" s="24">
        <v>419.44</v>
      </c>
      <c r="AL7" s="24">
        <v>529.21</v>
      </c>
      <c r="AM7" s="24">
        <v>556.34</v>
      </c>
      <c r="AN7" s="24">
        <v>610.46</v>
      </c>
      <c r="AO7" s="24">
        <v>139.02000000000001</v>
      </c>
      <c r="AP7" s="24">
        <v>132.04</v>
      </c>
      <c r="AQ7" s="24">
        <v>145.43</v>
      </c>
      <c r="AR7" s="24">
        <v>129.88999999999999</v>
      </c>
      <c r="AS7" s="24">
        <v>107.99</v>
      </c>
      <c r="AT7" s="24">
        <v>102.74</v>
      </c>
      <c r="AU7" s="24">
        <v>10.199999999999999</v>
      </c>
      <c r="AV7" s="24">
        <v>11.79</v>
      </c>
      <c r="AW7" s="24">
        <v>11.01</v>
      </c>
      <c r="AX7" s="24">
        <v>20.47</v>
      </c>
      <c r="AY7" s="24">
        <v>10.59</v>
      </c>
      <c r="AZ7" s="24">
        <v>29.13</v>
      </c>
      <c r="BA7" s="24">
        <v>35.69</v>
      </c>
      <c r="BB7" s="24">
        <v>38.4</v>
      </c>
      <c r="BC7" s="24">
        <v>44.04</v>
      </c>
      <c r="BD7" s="24">
        <v>58.25</v>
      </c>
      <c r="BE7" s="24">
        <v>47.19</v>
      </c>
      <c r="BF7" s="24">
        <v>3988.51</v>
      </c>
      <c r="BG7" s="24">
        <v>3875.49</v>
      </c>
      <c r="BH7" s="24">
        <v>3732.59</v>
      </c>
      <c r="BI7" s="24">
        <v>3146.66</v>
      </c>
      <c r="BJ7" s="24">
        <v>2976.66</v>
      </c>
      <c r="BK7" s="24">
        <v>867.83</v>
      </c>
      <c r="BL7" s="24">
        <v>791.76</v>
      </c>
      <c r="BM7" s="24">
        <v>900.82</v>
      </c>
      <c r="BN7" s="24">
        <v>839.21</v>
      </c>
      <c r="BO7" s="24">
        <v>791.46</v>
      </c>
      <c r="BP7" s="24">
        <v>798.1</v>
      </c>
      <c r="BQ7" s="24">
        <v>52.69</v>
      </c>
      <c r="BR7" s="24">
        <v>47.99</v>
      </c>
      <c r="BS7" s="24">
        <v>48.42</v>
      </c>
      <c r="BT7" s="24">
        <v>53.94</v>
      </c>
      <c r="BU7" s="24">
        <v>55.67</v>
      </c>
      <c r="BV7" s="24">
        <v>57.08</v>
      </c>
      <c r="BW7" s="24">
        <v>56.26</v>
      </c>
      <c r="BX7" s="24">
        <v>52.94</v>
      </c>
      <c r="BY7" s="24">
        <v>52.05</v>
      </c>
      <c r="BZ7" s="24">
        <v>47.96</v>
      </c>
      <c r="CA7" s="24">
        <v>54.51</v>
      </c>
      <c r="CB7" s="24">
        <v>321.08</v>
      </c>
      <c r="CC7" s="24">
        <v>353.54</v>
      </c>
      <c r="CD7" s="24">
        <v>353.38</v>
      </c>
      <c r="CE7" s="24">
        <v>371.16</v>
      </c>
      <c r="CF7" s="24">
        <v>376.52</v>
      </c>
      <c r="CG7" s="24">
        <v>274.99</v>
      </c>
      <c r="CH7" s="24">
        <v>282.08999999999997</v>
      </c>
      <c r="CI7" s="24">
        <v>303.27999999999997</v>
      </c>
      <c r="CJ7" s="24">
        <v>301.86</v>
      </c>
      <c r="CK7" s="24">
        <v>325.85000000000002</v>
      </c>
      <c r="CL7" s="24">
        <v>286.33</v>
      </c>
      <c r="CM7" s="24">
        <v>53</v>
      </c>
      <c r="CN7" s="24">
        <v>53.3</v>
      </c>
      <c r="CO7" s="24">
        <v>51.08</v>
      </c>
      <c r="CP7" s="24">
        <v>56.28</v>
      </c>
      <c r="CQ7" s="24">
        <v>54.72</v>
      </c>
      <c r="CR7" s="24">
        <v>54.83</v>
      </c>
      <c r="CS7" s="24">
        <v>66.53</v>
      </c>
      <c r="CT7" s="24">
        <v>52.35</v>
      </c>
      <c r="CU7" s="24">
        <v>46.25</v>
      </c>
      <c r="CV7" s="24">
        <v>45.32</v>
      </c>
      <c r="CW7" s="24">
        <v>49.92</v>
      </c>
      <c r="CX7" s="24">
        <v>93.47</v>
      </c>
      <c r="CY7" s="24">
        <v>93.49</v>
      </c>
      <c r="CZ7" s="24">
        <v>93.55</v>
      </c>
      <c r="DA7" s="24">
        <v>93.66</v>
      </c>
      <c r="DB7" s="24">
        <v>93.69</v>
      </c>
      <c r="DC7" s="24">
        <v>84.7</v>
      </c>
      <c r="DD7" s="24">
        <v>84.67</v>
      </c>
      <c r="DE7" s="24">
        <v>84.39</v>
      </c>
      <c r="DF7" s="24">
        <v>83.96</v>
      </c>
      <c r="DG7" s="24">
        <v>83.54</v>
      </c>
      <c r="DH7" s="24">
        <v>87.8</v>
      </c>
      <c r="DI7" s="24">
        <v>7.29</v>
      </c>
      <c r="DJ7" s="24">
        <v>10.67</v>
      </c>
      <c r="DK7" s="24">
        <v>13.87</v>
      </c>
      <c r="DL7" s="24">
        <v>17</v>
      </c>
      <c r="DM7" s="24">
        <v>20.100000000000001</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