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4 HP公表\"/>
    </mc:Choice>
  </mc:AlternateContent>
  <xr:revisionPtr revIDLastSave="0" documentId="13_ncr:1_{AC26DC46-B5D3-4E9C-BCAF-9EC9502E209A}" xr6:coauthVersionLast="43" xr6:coauthVersionMax="45" xr10:uidLastSave="{00000000-0000-0000-0000-000000000000}"/>
  <workbookProtection workbookAlgorithmName="SHA-512" workbookHashValue="vBUoLDziwvBImpq+bM1+WnsakD63cj935Avu+EBnEummeNtUmyeJyCcnVZJ4sdSaKbn9XuxqpLCfe8WMF9eAXg==" workbookSaltValue="AP125L90qMg0VXpmDpqiE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W10" i="4"/>
  <c r="P10" i="4"/>
  <c r="BB8" i="4"/>
  <c r="AT8" i="4"/>
  <c r="P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<sst xmlns="http://schemas.openxmlformats.org/spreadsheetml/2006/main" count="239" uniqueCount="115">
  <si>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</si>
  <si>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</si>
  <si>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</si>
  <si>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</si>
  <si>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</si>
  <si>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</si>
  <si>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</si>
  <si>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</si>
  <si>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</si>
  <si>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</si>
  <si>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</si>
  <si>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</si>
  <si>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</si>
  <si>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</si>
  <si>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</si>
  <si>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</si>
  <si>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</si>
  <si>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</si>
  <si>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</si>
  <si>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</si>
  <si>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</si>
  <si>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</si>
  <si>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</si>
  <si>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</si>
  <si>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</si>
  <si>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</si>
  <si>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</si>
  <si>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</si>
  <si>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</si>
  <si>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</si>
  <si>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</si>
  <si>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</si>
  <si>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</si>
  <si>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</si>
  <si>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</si>
  <si>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</si>
  <si>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</si>
  <si>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</si>
  <si>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</si>
  <si>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</si>
  <si>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</si>
  <si>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</si>
  <si>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</si>
  <si>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</si>
  <si>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</si>
  <si>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</si>
  <si>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</si>
  <si>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</si>
  <si>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</si>
  <si>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</si>
  <si>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</si>
  <si>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</si>
  <si>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</si>
  <si>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</si>
  <si>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</si>
  <si>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</si>
  <si>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</si>
  <si>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</si>
  <si>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</si>
  <si>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</si>
  <si>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</si>
  <si>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</si>
  <si>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</si>
  <si>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</si>
  <si>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</si>
  <si>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</si>
  <si>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</si>
  <si>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</si>
  <si>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</si>
  <si>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</si>
  <si>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</si>
  <si>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</si>
  <si>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</si>
  <si>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</si>
  <si>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</si>
  <si>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</si>
  <si>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</si>
  <si>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</si>
  <si>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</si>
  <si>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</si>
  <si>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</si>
  <si>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</si>
  <si>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</si>
  <si>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</si>
  <si>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</si>
  <si>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</si>
  <si>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</si>
  <si>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</si>
  <si>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</si>
  <si>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</si>
  <si>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</si>
  <si>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</si>
  <si>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</si>
  <si>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</si>
  <si>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</si>
  <si>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</si>
  <si>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</si>
  <si>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</si>
  <si>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</si>
  <si>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</si>
  <si>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</si>
  <si>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</si>
  <si>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</si>
  <si>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</si>
  <si>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</si>
  <si>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</si>
  <si>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</si>
  <si>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</si>
  <si>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</si>
  <si>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</si>
  <si>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</si>
  <si>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</si>
  <si>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機械装置・浄化槽本体の老朽化による修繕が多く、今後もさらに増えていくことが見込まれるため、老朽化対策に取り組む必要があります。</t>
  </si>
  <si>
    <t>本市の特定地域生活排水処理事業の経営は厳しい状態であると認識しています。特に、経費回収率が類似団体平均値の約半分と極めて低水準となっており、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き、経営改善を図りたいと考えています。
また、平成31年4月からは地方公営企業法を適用し、企業会計方式を取り入れることにより、経営の見える化を進めていきます。</t>
    <rPh sb="258" eb="260">
      <t>ヘイセイ</t>
    </rPh>
    <rPh sb="262" eb="263">
      <t>ネン</t>
    </rPh>
    <rPh sb="264" eb="265">
      <t>ガツ</t>
    </rPh>
    <rPh sb="268" eb="270">
      <t>チホウ</t>
    </rPh>
    <rPh sb="270" eb="272">
      <t>コウエイ</t>
    </rPh>
    <rPh sb="272" eb="274">
      <t>キギョウ</t>
    </rPh>
    <rPh sb="274" eb="275">
      <t>ホウ</t>
    </rPh>
    <rPh sb="276" eb="278">
      <t>テキヨウ</t>
    </rPh>
    <rPh sb="280" eb="282">
      <t>キギョウ</t>
    </rPh>
    <rPh sb="282" eb="284">
      <t>カイケイ</t>
    </rPh>
    <rPh sb="284" eb="286">
      <t>ホウシキ</t>
    </rPh>
    <rPh sb="287" eb="288">
      <t>ト</t>
    </rPh>
    <rPh sb="289" eb="290">
      <t>イ</t>
    </rPh>
    <rPh sb="298" eb="300">
      <t>ケイエイ</t>
    </rPh>
    <rPh sb="301" eb="302">
      <t>ミ</t>
    </rPh>
    <rPh sb="304" eb="305">
      <t>カ</t>
    </rPh>
    <rPh sb="306" eb="307">
      <t>スス</t>
    </rPh>
    <phoneticPr fontId="4"/>
  </si>
  <si>
    <t>平成30年度は、地方公営企業法適用を翌年度に控え打切決算としたため、単純比較が困難となっています。
①収益的収支比率は100％を超えていますが、打切決算の影響によるもので、総収益について、一般会計繰入金に依存しているため、経営改善を図っていく必要があります。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1.2倍となっており、経費回収率が低水準となっています。原因は、汚水処理費用に対して使用料が低額な設定であることが考えられます。適正な使用料収入の確保が必要であると考えられます。
⑥汚水処理原価は類似団体平均値の約1.2倍のコストがかかっており、投資の適正化、維持管理費の削減の取組が必要と考えます。
⑦施設利用率、⑧水洗化率は100％であり、大きな課題はありません。</t>
    <rPh sb="0" eb="2">
      <t>ヘイセイ</t>
    </rPh>
    <rPh sb="4" eb="6">
      <t>ネンド</t>
    </rPh>
    <rPh sb="8" eb="10">
      <t>チホウ</t>
    </rPh>
    <rPh sb="10" eb="12">
      <t>コウエイ</t>
    </rPh>
    <rPh sb="12" eb="14">
      <t>キギョウ</t>
    </rPh>
    <rPh sb="14" eb="15">
      <t>ホウ</t>
    </rPh>
    <rPh sb="15" eb="17">
      <t>テキヨウ</t>
    </rPh>
    <rPh sb="18" eb="21">
      <t>ヨクネンド</t>
    </rPh>
    <rPh sb="22" eb="23">
      <t>ヒカ</t>
    </rPh>
    <rPh sb="24" eb="26">
      <t>ウチキ</t>
    </rPh>
    <rPh sb="26" eb="28">
      <t>ケッサン</t>
    </rPh>
    <rPh sb="34" eb="36">
      <t>タンジュン</t>
    </rPh>
    <rPh sb="36" eb="38">
      <t>ヒカク</t>
    </rPh>
    <rPh sb="39" eb="41">
      <t>コンナン</t>
    </rPh>
    <rPh sb="64" eb="65">
      <t>コ</t>
    </rPh>
    <rPh sb="72" eb="74">
      <t>ウチキ</t>
    </rPh>
    <rPh sb="74" eb="76">
      <t>ケッサン</t>
    </rPh>
    <rPh sb="77" eb="79">
      <t>エイキョウ</t>
    </rPh>
    <rPh sb="249" eb="251">
      <t>オスイ</t>
    </rPh>
    <rPh sb="251" eb="253">
      <t>ショリ</t>
    </rPh>
    <rPh sb="253" eb="255">
      <t>ヒヨウ</t>
    </rPh>
    <rPh sb="256" eb="257">
      <t>タイ</t>
    </rPh>
    <rPh sb="263" eb="265">
      <t>テイガク</t>
    </rPh>
    <rPh sb="266" eb="268">
      <t>セッテイ</t>
    </rPh>
    <rPh sb="274" eb="275">
      <t>カンガ</t>
    </rPh>
    <rPh sb="281" eb="283">
      <t>テキセイ</t>
    </rPh>
    <rPh sb="284" eb="287">
      <t>シヨウリョウ</t>
    </rPh>
    <rPh sb="287" eb="289">
      <t>シュウニュウ</t>
    </rPh>
    <rPh sb="290" eb="292">
      <t>カクホ</t>
    </rPh>
    <rPh sb="293" eb="295">
      <t>ヒツヨウ</t>
    </rPh>
    <rPh sb="299" eb="300">
      <t>カンガ</t>
    </rPh>
    <rPh sb="389" eb="390">
      <t>オオ</t>
    </rPh>
    <rPh sb="392" eb="3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</si>
</sst>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8-41F7-972C-93E15B1BD7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18-41F7-972C-93E15B1BD7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79-4D5E-AD9A-0CC3395737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8579-4D5E-AD9A-0CC3395737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EFA-4106-A35B-554F69E0FE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5EFA-4106-A35B-554F69E0FE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97.28</c:v>
                </c:pt>
                <c:pt idx="1">
                  <c:v>96.87</c:v>
                </c:pt>
                <c:pt idx="2">
                  <c:v>96.09</c:v>
                </c:pt>
                <c:pt idx="3">
                  <c:v>95.88</c:v>
                </c:pt>
                <c:pt idx="4">
                  <c:v>113.08</c:v>
                </c:pt>
              </c:numCache>
            </c:numRef>
          </c:val>
          <c:extLst>
            <c:ext xmlns:c16="http://schemas.microsoft.com/office/drawing/2014/chart" uri="{C3380CC4-5D6E-409C-BE32-E72D297353CC}">
              <c16:uniqueId val="{00000000-508D-4FA1-BD66-65AD64E672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D-4FA1-BD66-65AD64E672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6-4543-BA95-A8D995027E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6-4543-BA95-A8D995027E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4-499B-B978-091F7955C6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4-499B-B978-091F7955C6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F-4070-91F0-691A4EB7C5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F-4070-91F0-691A4EB7C5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8-44E5-848A-AE03AA37AC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8-44E5-848A-AE03AA37AC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611.14</c:v>
                </c:pt>
                <c:pt idx="1">
                  <c:v>625.32000000000005</c:v>
                </c:pt>
                <c:pt idx="2">
                  <c:v>634.49</c:v>
                </c:pt>
                <c:pt idx="3">
                  <c:v>604.44000000000005</c:v>
                </c:pt>
                <c:pt idx="4">
                  <c:v>739.65</c:v>
                </c:pt>
              </c:numCache>
            </c:numRef>
          </c:val>
          <c:extLst>
            <c:ext xmlns:c16="http://schemas.microsoft.com/office/drawing/2014/chart" uri="{C3380CC4-5D6E-409C-BE32-E72D297353CC}">
              <c16:uniqueId val="{00000000-6FB6-4B04-9E21-B2DEF015CE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6FB6-4B04-9E21-B2DEF015CE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34.06</c:v>
                </c:pt>
                <c:pt idx="1">
                  <c:v>32.79</c:v>
                </c:pt>
                <c:pt idx="2">
                  <c:v>32.130000000000003</c:v>
                </c:pt>
                <c:pt idx="3">
                  <c:v>32.630000000000003</c:v>
                </c:pt>
                <c:pt idx="4">
                  <c:v>36.78</c:v>
                </c:pt>
              </c:numCache>
            </c:numRef>
          </c:val>
          <c:extLst>
            <c:ext xmlns:c16="http://schemas.microsoft.com/office/drawing/2014/chart" uri="{C3380CC4-5D6E-409C-BE32-E72D297353CC}">
              <c16:uniqueId val="{00000000-45C6-42C9-9D6A-F3A10EDC31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45C6-42C9-9D6A-F3A10EDC31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427.81</c:v>
                </c:pt>
                <c:pt idx="1">
                  <c:v>444.73</c:v>
                </c:pt>
                <c:pt idx="2">
                  <c:v>456.65</c:v>
                </c:pt>
                <c:pt idx="3">
                  <c:v>394.77</c:v>
                </c:pt>
                <c:pt idx="4">
                  <c:v>313.52</c:v>
                </c:pt>
              </c:numCache>
            </c:numRef>
          </c:val>
          <c:extLst>
            <c:ext xmlns:c16="http://schemas.microsoft.com/office/drawing/2014/chart" uri="{C3380CC4-5D6E-409C-BE32-E72D297353CC}">
              <c16:uniqueId val="{00000000-B6D1-401F-BF5F-8A76B71117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B6D1-401F-BF5F-8A76B71117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1" zoomScaleNormal="100" workbookViewId="0">
      <selection activeCell="BT9" sqref="BT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33721</v>
      </c>
      <c r="AM8" s="50"/>
      <c r="AN8" s="50"/>
      <c r="AO8" s="50"/>
      <c r="AP8" s="50"/>
      <c r="AQ8" s="50"/>
      <c r="AR8" s="50"/>
      <c r="AS8" s="50"/>
      <c r="AT8" s="45">
        <f>データ!T6</f>
        <v>347.1</v>
      </c>
      <c r="AU8" s="45"/>
      <c r="AV8" s="45"/>
      <c r="AW8" s="45"/>
      <c r="AX8" s="45"/>
      <c r="AY8" s="45"/>
      <c r="AZ8" s="45"/>
      <c r="BA8" s="45"/>
      <c r="BB8" s="45">
        <f>データ!U6</f>
        <v>97.15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10.130000000000001</v>
      </c>
      <c r="Q10" s="45"/>
      <c r="R10" s="45"/>
      <c r="S10" s="45"/>
      <c r="T10" s="45"/>
      <c r="U10" s="45"/>
      <c r="V10" s="45"/>
      <c r="W10" s="45">
        <f>データ!Q6</f>
        <v>100</v>
      </c>
      <c r="X10" s="45"/>
      <c r="Y10" s="45"/>
      <c r="Z10" s="45"/>
      <c r="AA10" s="45"/>
      <c r="AB10" s="45"/>
      <c r="AC10" s="45"/>
      <c r="AD10" s="50">
        <f>データ!R6</f>
        <v>2200</v>
      </c>
      <c r="AE10" s="50"/>
      <c r="AF10" s="50"/>
      <c r="AG10" s="50"/>
      <c r="AH10" s="50"/>
      <c r="AI10" s="50"/>
      <c r="AJ10" s="50"/>
      <c r="AK10" s="2"/>
      <c r="AL10" s="50">
        <f>データ!V6</f>
        <v>3388</v>
      </c>
      <c r="AM10" s="50"/>
      <c r="AN10" s="50"/>
      <c r="AO10" s="50"/>
      <c r="AP10" s="50"/>
      <c r="AQ10" s="50"/>
      <c r="AR10" s="50"/>
      <c r="AS10" s="50"/>
      <c r="AT10" s="45">
        <f>データ!W6</f>
        <v>0.62</v>
      </c>
      <c r="AU10" s="45"/>
      <c r="AV10" s="45"/>
      <c r="AW10" s="45"/>
      <c r="AX10" s="45"/>
      <c r="AY10" s="45"/>
      <c r="AZ10" s="45"/>
      <c r="BA10" s="45"/>
      <c r="BB10" s="45">
        <f>データ!X6</f>
        <v>5464.52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XIh+Odp7Ym0Y2VxQGv92W1RBXWSRGtsGKEmdSz/DJdfBn1OVhmmoyJE+X/BX+WBNmJ4rUQ4hoc7JgcegapbVAA==" saltValue="GCb2sQOhcai1ur1DEvOH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262030</v>
      </c>
      <c r="D6" s="33">
        <f t="shared" si="3"/>
        <v>47</v>
      </c>
      <c r="E6" s="33">
        <f t="shared" si="3"/>
        <v>18</v>
      </c>
      <c r="F6" s="33">
        <f t="shared" si="3"/>
        <v>0</v>
      </c>
      <c r="G6" s="33">
        <f t="shared" si="3"/>
        <v>0</v>
      </c>
      <c r="H6" s="33" t="str">
        <f t="shared" si="3"/>
        <v>京都府　綾部市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10.130000000000001</v>
      </c>
      <c r="Q6" s="34">
        <f t="shared" si="3"/>
        <v>100</v>
      </c>
      <c r="R6" s="34">
        <f t="shared" si="3"/>
        <v>2200</v>
      </c>
      <c r="S6" s="34">
        <f t="shared" si="3"/>
        <v>33721</v>
      </c>
      <c r="T6" s="34">
        <f t="shared" si="3"/>
        <v>347.1</v>
      </c>
      <c r="U6" s="34">
        <f t="shared" si="3"/>
        <v>97.15</v>
      </c>
      <c r="V6" s="34">
        <f t="shared" si="3"/>
        <v>3388</v>
      </c>
      <c r="W6" s="34">
        <f t="shared" si="3"/>
        <v>0.62</v>
      </c>
      <c r="X6" s="34">
        <f t="shared" si="3"/>
        <v>5464.52</v>
      </c>
      <c r="Y6" s="35">
        <f>IF(Y7="",NA(),Y7)</f>
        <v>97.28</v>
      </c>
      <c r="Z6" s="35">
        <f t="shared" ref="Z6:AH6" si="4">IF(Z7="",NA(),Z7)</f>
        <v>96.87</v>
      </c>
      <c r="AA6" s="35">
        <f t="shared" si="4"/>
        <v>96.09</v>
      </c>
      <c r="AB6" s="35">
        <f t="shared" si="4"/>
        <v>95.88</v>
      </c>
      <c r="AC6" s="35">
        <f t="shared" si="4"/>
        <v>113.08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611.14</v>
      </c>
      <c r="BG6" s="35">
        <f t="shared" ref="BG6:BO6" si="7">IF(BG7="",NA(),BG7)</f>
        <v>625.32000000000005</v>
      </c>
      <c r="BH6" s="35">
        <f t="shared" si="7"/>
        <v>634.49</v>
      </c>
      <c r="BI6" s="35">
        <f t="shared" si="7"/>
        <v>604.44000000000005</v>
      </c>
      <c r="BJ6" s="35">
        <f t="shared" si="7"/>
        <v>739.65</v>
      </c>
      <c r="BK6" s="35">
        <f t="shared" si="7"/>
        <v>416.91</v>
      </c>
      <c r="BL6" s="35">
        <f t="shared" si="7"/>
        <v>392.19</v>
      </c>
      <c r="BM6" s="35">
        <f t="shared" si="7"/>
        <v>413.5</v>
      </c>
      <c r="BN6" s="35">
        <f t="shared" si="7"/>
        <v>407.42</v>
      </c>
      <c r="BO6" s="35">
        <f t="shared" si="7"/>
        <v>296.89</v>
      </c>
      <c r="BP6" s="34" t="str">
        <f>IF(BP7="","",IF(BP7="-","【-】","【"&amp;SUBSTITUTE(TEXT(BP7,"#,##0.00"),"-","△")&amp;"】"))</f>
        <v>【325.02】</v>
      </c>
      <c r="BQ6" s="35">
        <f>IF(BQ7="",NA(),BQ7)</f>
        <v>34.06</v>
      </c>
      <c r="BR6" s="35">
        <f t="shared" ref="BR6:BZ6" si="8">IF(BR7="",NA(),BR7)</f>
        <v>32.79</v>
      </c>
      <c r="BS6" s="35">
        <f t="shared" si="8"/>
        <v>32.130000000000003</v>
      </c>
      <c r="BT6" s="35">
        <f t="shared" si="8"/>
        <v>32.630000000000003</v>
      </c>
      <c r="BU6" s="35">
        <f t="shared" si="8"/>
        <v>36.78</v>
      </c>
      <c r="BV6" s="35">
        <f t="shared" si="8"/>
        <v>57.93</v>
      </c>
      <c r="BW6" s="35">
        <f t="shared" si="8"/>
        <v>57.03</v>
      </c>
      <c r="BX6" s="35">
        <f t="shared" si="8"/>
        <v>55.84</v>
      </c>
      <c r="BY6" s="35">
        <f t="shared" si="8"/>
        <v>57.08</v>
      </c>
      <c r="BZ6" s="35">
        <f t="shared" si="8"/>
        <v>63.06</v>
      </c>
      <c r="CA6" s="34" t="str">
        <f>IF(CA7="","",IF(CA7="-","【-】","【"&amp;SUBSTITUTE(TEXT(CA7,"#,##0.00"),"-","△")&amp;"】"))</f>
        <v>【60.61】</v>
      </c>
      <c r="CB6" s="35">
        <f>IF(CB7="",NA(),CB7)</f>
        <v>427.81</v>
      </c>
      <c r="CC6" s="35">
        <f t="shared" ref="CC6:CK6" si="9">IF(CC7="",NA(),CC7)</f>
        <v>444.73</v>
      </c>
      <c r="CD6" s="35">
        <f t="shared" si="9"/>
        <v>456.65</v>
      </c>
      <c r="CE6" s="35">
        <f t="shared" si="9"/>
        <v>394.77</v>
      </c>
      <c r="CF6" s="35">
        <f t="shared" si="9"/>
        <v>313.52</v>
      </c>
      <c r="CG6" s="35">
        <f t="shared" si="9"/>
        <v>276.93</v>
      </c>
      <c r="CH6" s="35">
        <f t="shared" si="9"/>
        <v>283.73</v>
      </c>
      <c r="CI6" s="35">
        <f t="shared" si="9"/>
        <v>287.57</v>
      </c>
      <c r="CJ6" s="35">
        <f t="shared" si="9"/>
        <v>286.86</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262030</v>
      </c>
      <c r="D7" s="37">
        <v>47</v>
      </c>
      <c r="E7" s="37">
        <v>18</v>
      </c>
      <c r="F7" s="37">
        <v>0</v>
      </c>
      <c r="G7" s="37">
        <v>0</v>
      </c>
      <c r="H7" s="37" t="s">
        <v>99</v>
      </c>
      <c r="I7" s="37" t="s">
        <v>100</v>
      </c>
      <c r="J7" s="37" t="s">
        <v>101</v>
      </c>
      <c r="K7" s="37" t="s">
        <v>102</v>
      </c>
      <c r="L7" s="37" t="s">
        <v>103</v>
      </c>
      <c r="M7" s="37" t="s">
        <v>104</v>
      </c>
      <c r="N7" s="38" t="s">
        <v>105</v>
      </c>
      <c r="O7" s="38" t="s">
        <v>106</v>
      </c>
      <c r="P7" s="38">
        <v>10.130000000000001</v>
      </c>
      <c r="Q7" s="38">
        <v>100</v>
      </c>
      <c r="R7" s="38">
        <v>2200</v>
      </c>
      <c r="S7" s="38">
        <v>33721</v>
      </c>
      <c r="T7" s="38">
        <v>347.1</v>
      </c>
      <c r="U7" s="38">
        <v>97.15</v>
      </c>
      <c r="V7" s="38">
        <v>3388</v>
      </c>
      <c r="W7" s="38">
        <v>0.62</v>
      </c>
      <c r="X7" s="38">
        <v>5464.52</v>
      </c>
      <c r="Y7" s="38">
        <v>97.28</v>
      </c>
      <c r="Z7" s="38">
        <v>96.87</v>
      </c>
      <c r="AA7" s="38">
        <v>96.09</v>
      </c>
      <c r="AB7" s="38">
        <v>95.88</v>
      </c>
      <c r="AC7" s="38">
        <v>113.08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611.14</v>
      </c>
      <c r="BG7" s="38">
        <v>625.32000000000005</v>
      </c>
      <c r="BH7" s="38">
        <v>634.49</v>
      </c>
      <c r="BI7" s="38">
        <v>604.44000000000005</v>
      </c>
      <c r="BJ7" s="38">
        <v>739.65</v>
      </c>
      <c r="BK7" s="38">
        <v>416.91</v>
      </c>
      <c r="BL7" s="38">
        <v>392.19</v>
      </c>
      <c r="BM7" s="38">
        <v>413.5</v>
      </c>
      <c r="BN7" s="38">
        <v>407.42</v>
      </c>
      <c r="BO7" s="38">
        <v>296.89</v>
      </c>
      <c r="BP7" s="38">
        <v>325.02</v>
      </c>
      <c r="BQ7" s="38">
        <v>34.06</v>
      </c>
      <c r="BR7" s="38">
        <v>32.79</v>
      </c>
      <c r="BS7" s="38">
        <v>32.130000000000003</v>
      </c>
      <c r="BT7" s="38">
        <v>32.630000000000003</v>
      </c>
      <c r="BU7" s="38">
        <v>36.78</v>
      </c>
      <c r="BV7" s="38">
        <v>57.93</v>
      </c>
      <c r="BW7" s="38">
        <v>57.03</v>
      </c>
      <c r="BX7" s="38">
        <v>55.84</v>
      </c>
      <c r="BY7" s="38">
        <v>57.08</v>
      </c>
      <c r="BZ7" s="38">
        <v>63.06</v>
      </c>
      <c r="CA7" s="38">
        <v>60.61</v>
      </c>
      <c r="CB7" s="38">
        <v>427.81</v>
      </c>
      <c r="CC7" s="38">
        <v>444.73</v>
      </c>
      <c r="CD7" s="38">
        <v>456.65</v>
      </c>
      <c r="CE7" s="38">
        <v>394.77</v>
      </c>
      <c r="CF7" s="38">
        <v>313.52</v>
      </c>
      <c r="CG7" s="38">
        <v>276.93</v>
      </c>
      <c r="CH7" s="38">
        <v>283.73</v>
      </c>
      <c r="CI7" s="38">
        <v>287.57</v>
      </c>
      <c r="CJ7" s="38">
        <v>286.86</v>
      </c>
      <c r="CK7" s="38">
        <v>264.77</v>
      </c>
      <c r="CL7" s="38">
        <v>270.94</v>
      </c>
      <c r="CM7" s="38">
        <v>100</v>
      </c>
      <c r="CN7" s="38">
        <v>100</v>
      </c>
      <c r="CO7" s="38">
        <v>100</v>
      </c>
      <c r="CP7" s="38">
        <v>100</v>
      </c>
      <c r="CQ7" s="38">
        <v>100</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2020-02-04T07:59:24Z</cp:lastPrinted>
  <dcterms:modified xsi:type="dcterms:W3CDTF">2020-03-05T01:06:53Z</dcterms:modified>
</cp:coreProperties>
</file>